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'Лист1'!$A:$B,'Лист1'!$5:$7</definedName>
  </definedNames>
  <calcPr fullCalcOnLoad="1"/>
</workbook>
</file>

<file path=xl/sharedStrings.xml><?xml version="1.0" encoding="utf-8"?>
<sst xmlns="http://schemas.openxmlformats.org/spreadsheetml/2006/main" count="137" uniqueCount="54">
  <si>
    <t>Городское</t>
  </si>
  <si>
    <t>Василевское</t>
  </si>
  <si>
    <t>Кудрявцевское</t>
  </si>
  <si>
    <t>Плоскошское</t>
  </si>
  <si>
    <t>Пожинское</t>
  </si>
  <si>
    <t>Подгородненское</t>
  </si>
  <si>
    <t>Понизовское</t>
  </si>
  <si>
    <t>Речанское</t>
  </si>
  <si>
    <t>Скворцовское</t>
  </si>
  <si>
    <t>ИТОГО:</t>
  </si>
  <si>
    <t>№ п/п</t>
  </si>
  <si>
    <t>Муниципальное образование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</si>
  <si>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</si>
  <si>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</si>
  <si>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</si>
  <si>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</si>
  <si>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Утверждено в решении о бюджете муниципального образования на год</t>
  </si>
  <si>
    <t>Кассовое поступление с начала года</t>
  </si>
  <si>
    <t>% исполнения</t>
  </si>
  <si>
    <t>Задолженность и перерасчеты по отмененным налогам и сборам</t>
  </si>
  <si>
    <t>Аренда земли</t>
  </si>
  <si>
    <t>Доходы от сдачи в аренду имущества</t>
  </si>
  <si>
    <t>Доходы от перечисления части прибыли</t>
  </si>
  <si>
    <t>Доходы от эксплуатации и использования имущества автомобильных дорог</t>
  </si>
  <si>
    <t>Доходы от реализации имущества</t>
  </si>
  <si>
    <t>Доходы от продажи земельных участков</t>
  </si>
  <si>
    <t>Штрафы</t>
  </si>
  <si>
    <t>Итого налоговых и неналоговых доходов</t>
  </si>
  <si>
    <t>Безвозмездные поступления</t>
  </si>
  <si>
    <t>ВСЕГО ДОХОДОВ</t>
  </si>
  <si>
    <t>Отчет о фактическом исполнении доходов бюджетов городского поселения и сельских поселений</t>
  </si>
  <si>
    <t>в тыс. руб.</t>
  </si>
  <si>
    <t>Доходы от оказания платных услуг и компенсации затрат государства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</si>
  <si>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</si>
  <si>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</si>
  <si>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</si>
  <si>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</si>
  <si>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</si>
  <si>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</si>
  <si>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</si>
  <si>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</si>
  <si>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</si>
  <si>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</si>
  <si>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</si>
  <si>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Дефицит</t>
  </si>
  <si>
    <t>Кассовый расход с начала года</t>
  </si>
  <si>
    <t>Приложение № 2</t>
  </si>
  <si>
    <t>Невыясненные поступления</t>
  </si>
  <si>
    <t>Доходы от уплаты акцизов</t>
  </si>
  <si>
    <t>св.200</t>
  </si>
  <si>
    <t>по состоянию на 1января 2016 года</t>
  </si>
  <si>
    <t xml:space="preserve">                                                         Заместитель главы администрации Торопецкого района</t>
  </si>
  <si>
    <t xml:space="preserve">                                              по финансовым вопросам, заведующий финансовым  отделом                                               </t>
  </si>
  <si>
    <t>Н.М.Калинина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</si>
</sst>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#,##0.0"/>
  </numFmts>
  <fonts count="9">
    <font>
      <sz val="10"/>
      <name val="Arial Cyr"/>
      <family val="0"/>
    </font>
    <font>
      <sz val="10"/>
      <name val="Bookman Old Style"/>
      <family val="1"/>
    </font>
    <font>
      <sz val="8"/>
      <name val="Arial Cyr"/>
      <family val="0"/>
    </font>
    <font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4"/>
      <name val="Arial Cyr"/>
      <family val="0"/>
    </font>
    <font>
      <sz val="8"/>
      <name val="Bookman Old Style"/>
      <family val="1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8" fontId="1" fillId="2" borderId="5" xfId="0" applyNumberFormat="1" applyFont="1" applyFill="1" applyBorder="1" applyAlignment="1">
      <alignment horizontal="center" vertical="top" wrapText="1"/>
    </xf>
    <xf numFmtId="168" fontId="1" fillId="2" borderId="4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9" fontId="1" fillId="2" borderId="5" xfId="0" applyNumberFormat="1" applyFont="1" applyFill="1" applyBorder="1" applyAlignment="1">
      <alignment horizontal="center" vertical="top" wrapText="1"/>
    </xf>
    <xf numFmtId="169" fontId="1" fillId="2" borderId="4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2" borderId="11" xfId="0" applyNumberFormat="1" applyFont="1" applyFill="1" applyBorder="1" applyAlignment="1">
      <alignment horizontal="center" vertical="top" wrapText="1"/>
    </xf>
    <xf numFmtId="169" fontId="4" fillId="2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0" fontId="1" fillId="0" borderId="17" xfId="0" applyNumberFormat="1" applyFont="1" applyBorder="1" applyAlignment="1">
      <alignment/>
    </xf>
    <xf numFmtId="170" fontId="1" fillId="0" borderId="18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3" borderId="6" xfId="0" applyNumberFormat="1" applyFont="1" applyFill="1" applyBorder="1" applyAlignment="1">
      <alignment/>
    </xf>
    <xf numFmtId="170" fontId="1" fillId="3" borderId="5" xfId="0" applyNumberFormat="1" applyFont="1" applyFill="1" applyBorder="1" applyAlignment="1">
      <alignment/>
    </xf>
    <xf numFmtId="170" fontId="1" fillId="3" borderId="9" xfId="0" applyNumberFormat="1" applyFont="1" applyFill="1" applyBorder="1" applyAlignment="1">
      <alignment/>
    </xf>
    <xf numFmtId="170" fontId="1" fillId="0" borderId="19" xfId="0" applyNumberFormat="1" applyFont="1" applyBorder="1" applyAlignment="1">
      <alignment/>
    </xf>
    <xf numFmtId="170" fontId="1" fillId="0" borderId="20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170" fontId="1" fillId="0" borderId="22" xfId="0" applyNumberFormat="1" applyFont="1" applyBorder="1" applyAlignment="1">
      <alignment/>
    </xf>
    <xf numFmtId="170" fontId="1" fillId="0" borderId="23" xfId="0" applyNumberFormat="1" applyFont="1" applyBorder="1" applyAlignment="1">
      <alignment/>
    </xf>
    <xf numFmtId="170" fontId="1" fillId="3" borderId="4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169" fontId="1" fillId="0" borderId="5" xfId="0" applyNumberFormat="1" applyFont="1" applyFill="1" applyBorder="1" applyAlignment="1">
      <alignment horizontal="center" vertical="top" wrapText="1"/>
    </xf>
    <xf numFmtId="169" fontId="1" fillId="0" borderId="4" xfId="0" applyNumberFormat="1" applyFont="1" applyFill="1" applyBorder="1" applyAlignment="1">
      <alignment horizontal="center" vertical="top" wrapText="1"/>
    </xf>
    <xf numFmtId="169" fontId="4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9" fontId="4" fillId="2" borderId="14" xfId="0" applyNumberFormat="1" applyFont="1" applyFill="1" applyBorder="1" applyAlignment="1">
      <alignment horizontal="center" vertical="top" wrapText="1"/>
    </xf>
    <xf numFmtId="169" fontId="1" fillId="0" borderId="5" xfId="0" applyNumberFormat="1" applyFont="1" applyBorder="1" applyAlignment="1">
      <alignment horizontal="center" vertical="top" wrapText="1"/>
    </xf>
    <xf numFmtId="169" fontId="1" fillId="4" borderId="5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69" fontId="7" fillId="2" borderId="5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70" fontId="4" fillId="3" borderId="26" xfId="0" applyNumberFormat="1" applyFont="1" applyFill="1" applyBorder="1" applyAlignment="1">
      <alignment/>
    </xf>
    <xf numFmtId="170" fontId="4" fillId="3" borderId="1" xfId="0" applyNumberFormat="1" applyFont="1" applyFill="1" applyBorder="1" applyAlignment="1">
      <alignment/>
    </xf>
    <xf numFmtId="170" fontId="4" fillId="3" borderId="2" xfId="0" applyNumberFormat="1" applyFont="1" applyFill="1" applyBorder="1" applyAlignment="1">
      <alignment/>
    </xf>
    <xf numFmtId="170" fontId="1" fillId="3" borderId="27" xfId="0" applyNumberFormat="1" applyFont="1" applyFill="1" applyBorder="1" applyAlignment="1">
      <alignment/>
    </xf>
    <xf numFmtId="170" fontId="1" fillId="0" borderId="28" xfId="0" applyNumberFormat="1" applyFont="1" applyBorder="1" applyAlignment="1">
      <alignment/>
    </xf>
    <xf numFmtId="170" fontId="1" fillId="0" borderId="29" xfId="0" applyNumberFormat="1" applyFont="1" applyBorder="1" applyAlignment="1">
      <alignment/>
    </xf>
    <xf numFmtId="170" fontId="1" fillId="3" borderId="30" xfId="0" applyNumberFormat="1" applyFont="1" applyFill="1" applyBorder="1" applyAlignment="1">
      <alignment/>
    </xf>
    <xf numFmtId="170" fontId="1" fillId="3" borderId="31" xfId="0" applyNumberFormat="1" applyFont="1" applyFill="1" applyBorder="1" applyAlignment="1">
      <alignment/>
    </xf>
    <xf numFmtId="170" fontId="1" fillId="3" borderId="32" xfId="0" applyNumberFormat="1" applyFont="1" applyFill="1" applyBorder="1" applyAlignment="1">
      <alignment/>
    </xf>
    <xf numFmtId="170" fontId="4" fillId="5" borderId="33" xfId="0" applyNumberFormat="1" applyFont="1" applyFill="1" applyBorder="1" applyAlignment="1">
      <alignment/>
    </xf>
    <xf numFmtId="170" fontId="4" fillId="5" borderId="26" xfId="0" applyNumberFormat="1" applyFont="1" applyFill="1" applyBorder="1" applyAlignment="1">
      <alignment/>
    </xf>
    <xf numFmtId="170" fontId="1" fillId="5" borderId="34" xfId="0" applyNumberFormat="1" applyFont="1" applyFill="1" applyBorder="1" applyAlignment="1">
      <alignment/>
    </xf>
    <xf numFmtId="170" fontId="1" fillId="5" borderId="35" xfId="0" applyNumberFormat="1" applyFont="1" applyFill="1" applyBorder="1" applyAlignment="1">
      <alignment/>
    </xf>
    <xf numFmtId="170" fontId="1" fillId="5" borderId="4" xfId="0" applyNumberFormat="1" applyFont="1" applyFill="1" applyBorder="1" applyAlignment="1">
      <alignment/>
    </xf>
    <xf numFmtId="170" fontId="1" fillId="5" borderId="30" xfId="0" applyNumberFormat="1" applyFont="1" applyFill="1" applyBorder="1" applyAlignment="1">
      <alignment/>
    </xf>
    <xf numFmtId="170" fontId="1" fillId="5" borderId="32" xfId="0" applyNumberFormat="1" applyFont="1" applyFill="1" applyBorder="1" applyAlignment="1">
      <alignment/>
    </xf>
    <xf numFmtId="170" fontId="4" fillId="3" borderId="3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38" xfId="0" applyFont="1" applyFill="1" applyBorder="1" applyAlignment="1">
      <alignment horizontal="justify" vertical="top" wrapText="1"/>
    </xf>
    <xf numFmtId="169" fontId="1" fillId="0" borderId="30" xfId="0" applyNumberFormat="1" applyFont="1" applyBorder="1" applyAlignment="1">
      <alignment horizontal="center" vertical="top" wrapText="1"/>
    </xf>
    <xf numFmtId="169" fontId="1" fillId="4" borderId="32" xfId="0" applyNumberFormat="1" applyFont="1" applyFill="1" applyBorder="1" applyAlignment="1">
      <alignment horizontal="center" vertical="top" wrapText="1"/>
    </xf>
    <xf numFmtId="169" fontId="1" fillId="2" borderId="32" xfId="0" applyNumberFormat="1" applyFont="1" applyFill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68" fontId="1" fillId="2" borderId="30" xfId="0" applyNumberFormat="1" applyFont="1" applyFill="1" applyBorder="1" applyAlignment="1">
      <alignment horizontal="center"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69" fontId="1" fillId="2" borderId="30" xfId="0" applyNumberFormat="1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"/>
  <sheetViews>
    <sheetView tabSelected="1" workbookViewId="0" topLeftCell="CD6">
      <selection activeCell="AZ17" sqref="AZ17"/>
    </sheetView>
  </sheetViews>
  <sheetFormatPr defaultColWidth="9.00390625" defaultRowHeight="12.75"/>
  <cols>
    <col min="2" max="2" width="17.875" style="0" bestFit="1" customWidth="1"/>
    <col min="3" max="4" width="9.25390625" style="0" customWidth="1"/>
    <col min="5" max="5" width="11.875" style="0" customWidth="1"/>
    <col min="6" max="6" width="9.625" style="0" customWidth="1"/>
    <col min="7" max="7" width="8.125" style="0" customWidth="1"/>
    <col min="8" max="8" width="8.375" style="0" customWidth="1"/>
    <col min="9" max="10" width="9.25390625" style="0" customWidth="1"/>
    <col min="11" max="11" width="12.875" style="0" customWidth="1"/>
    <col min="12" max="13" width="9.25390625" style="0" customWidth="1"/>
    <col min="14" max="14" width="12.625" style="0" customWidth="1"/>
    <col min="15" max="16" width="9.25390625" style="0" customWidth="1"/>
    <col min="17" max="17" width="10.75390625" style="0" customWidth="1"/>
    <col min="18" max="18" width="10.00390625" style="0" customWidth="1"/>
    <col min="19" max="19" width="9.25390625" style="0" customWidth="1"/>
    <col min="20" max="20" width="11.00390625" style="0" customWidth="1"/>
    <col min="21" max="22" width="9.25390625" style="0" customWidth="1"/>
    <col min="23" max="23" width="13.00390625" style="0" customWidth="1"/>
    <col min="24" max="25" width="9.25390625" style="0" customWidth="1"/>
    <col min="26" max="26" width="11.00390625" style="0" customWidth="1"/>
    <col min="27" max="28" width="9.25390625" style="0" customWidth="1"/>
    <col min="29" max="29" width="11.00390625" style="0" customWidth="1"/>
    <col min="30" max="30" width="0.12890625" style="0" customWidth="1"/>
    <col min="31" max="32" width="9.25390625" style="0" customWidth="1"/>
    <col min="33" max="33" width="11.00390625" style="0" customWidth="1"/>
    <col min="34" max="35" width="9.25390625" style="0" customWidth="1"/>
    <col min="36" max="36" width="11.00390625" style="0" customWidth="1"/>
    <col min="37" max="37" width="9.25390625" style="0" customWidth="1"/>
    <col min="38" max="38" width="8.00390625" style="0" customWidth="1"/>
    <col min="39" max="39" width="11.625" style="0" customWidth="1"/>
    <col min="40" max="40" width="9.25390625" style="0" customWidth="1"/>
    <col min="41" max="41" width="7.25390625" style="0" customWidth="1"/>
    <col min="42" max="42" width="8.625" style="0" customWidth="1"/>
    <col min="43" max="43" width="0.12890625" style="0" hidden="1" customWidth="1"/>
    <col min="44" max="44" width="9.125" style="0" hidden="1" customWidth="1"/>
    <col min="45" max="45" width="10.00390625" style="0" hidden="1" customWidth="1"/>
    <col min="46" max="46" width="14.125" style="0" customWidth="1"/>
    <col min="47" max="47" width="9.25390625" style="0" customWidth="1"/>
    <col min="48" max="48" width="12.375" style="0" customWidth="1"/>
    <col min="49" max="49" width="10.875" style="0" customWidth="1"/>
    <col min="50" max="50" width="9.25390625" style="0" customWidth="1"/>
    <col min="51" max="51" width="11.00390625" style="0" customWidth="1"/>
    <col min="52" max="52" width="12.75390625" style="0" customWidth="1"/>
    <col min="53" max="53" width="11.75390625" style="0" customWidth="1"/>
    <col min="54" max="54" width="11.125" style="0" customWidth="1"/>
    <col min="55" max="55" width="11.25390625" style="0" customWidth="1"/>
    <col min="56" max="56" width="10.375" style="0" customWidth="1"/>
    <col min="57" max="57" width="9.25390625" style="0" bestFit="1" customWidth="1"/>
    <col min="58" max="59" width="10.25390625" style="0" customWidth="1"/>
    <col min="60" max="61" width="9.25390625" style="0" customWidth="1"/>
    <col min="62" max="62" width="9.375" style="0" customWidth="1"/>
    <col min="63" max="63" width="10.875" style="0" customWidth="1"/>
    <col min="65" max="65" width="9.00390625" style="0" customWidth="1"/>
    <col min="67" max="67" width="10.375" style="0" customWidth="1"/>
    <col min="68" max="68" width="10.625" style="0" customWidth="1"/>
    <col min="69" max="69" width="10.00390625" style="0" customWidth="1"/>
    <col min="70" max="70" width="10.25390625" style="0" customWidth="1"/>
    <col min="71" max="72" width="10.125" style="0" customWidth="1"/>
    <col min="73" max="74" width="10.875" style="0" customWidth="1"/>
    <col min="75" max="81" width="9.25390625" style="0" customWidth="1"/>
    <col min="82" max="84" width="9.25390625" style="0" bestFit="1" customWidth="1"/>
    <col min="85" max="85" width="10.25390625" style="0" customWidth="1"/>
    <col min="86" max="86" width="10.75390625" style="0" customWidth="1"/>
    <col min="87" max="87" width="9.25390625" style="0" bestFit="1" customWidth="1"/>
    <col min="88" max="88" width="10.875" style="0" bestFit="1" customWidth="1"/>
    <col min="89" max="89" width="11.75390625" style="0" customWidth="1"/>
  </cols>
  <sheetData>
    <row r="1" spans="14:17" ht="12.75">
      <c r="N1" s="80" t="s">
        <v>46</v>
      </c>
      <c r="O1" s="80"/>
      <c r="P1" s="80"/>
      <c r="Q1" s="80"/>
    </row>
    <row r="2" spans="1:17" ht="15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>
      <c r="A3" s="81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ht="16.5" thickBot="1">
      <c r="Q4" s="4" t="s">
        <v>31</v>
      </c>
    </row>
    <row r="5" spans="1:89" ht="105.75" customHeight="1" thickBot="1">
      <c r="A5" s="82" t="s">
        <v>10</v>
      </c>
      <c r="B5" s="82" t="s">
        <v>11</v>
      </c>
      <c r="C5" s="84" t="s">
        <v>12</v>
      </c>
      <c r="D5" s="85"/>
      <c r="E5" s="86"/>
      <c r="F5" s="84" t="s">
        <v>48</v>
      </c>
      <c r="G5" s="85"/>
      <c r="H5" s="86"/>
      <c r="I5" s="84" t="s">
        <v>13</v>
      </c>
      <c r="J5" s="85"/>
      <c r="K5" s="86"/>
      <c r="L5" s="84" t="s">
        <v>14</v>
      </c>
      <c r="M5" s="85"/>
      <c r="N5" s="86"/>
      <c r="O5" s="84" t="s">
        <v>15</v>
      </c>
      <c r="P5" s="85"/>
      <c r="Q5" s="86"/>
      <c r="R5" s="84" t="s">
        <v>19</v>
      </c>
      <c r="S5" s="85"/>
      <c r="T5" s="86"/>
      <c r="U5" s="84" t="s">
        <v>20</v>
      </c>
      <c r="V5" s="85"/>
      <c r="W5" s="86"/>
      <c r="X5" s="84" t="s">
        <v>21</v>
      </c>
      <c r="Y5" s="85"/>
      <c r="Z5" s="86"/>
      <c r="AA5" s="84" t="s">
        <v>22</v>
      </c>
      <c r="AB5" s="85"/>
      <c r="AC5" s="86"/>
      <c r="AD5" s="48" t="s">
        <v>23</v>
      </c>
      <c r="AE5" s="84" t="s">
        <v>32</v>
      </c>
      <c r="AF5" s="85"/>
      <c r="AG5" s="86"/>
      <c r="AH5" s="84" t="s">
        <v>24</v>
      </c>
      <c r="AI5" s="85"/>
      <c r="AJ5" s="86"/>
      <c r="AK5" s="84" t="s">
        <v>25</v>
      </c>
      <c r="AL5" s="85"/>
      <c r="AM5" s="86"/>
      <c r="AN5" s="84" t="s">
        <v>26</v>
      </c>
      <c r="AO5" s="85"/>
      <c r="AP5" s="86"/>
      <c r="AQ5" s="84" t="s">
        <v>47</v>
      </c>
      <c r="AR5" s="85"/>
      <c r="AS5" s="86"/>
      <c r="AT5" s="84" t="s">
        <v>27</v>
      </c>
      <c r="AU5" s="85"/>
      <c r="AV5" s="86"/>
      <c r="AW5" s="84" t="s">
        <v>28</v>
      </c>
      <c r="AX5" s="85"/>
      <c r="AY5" s="85"/>
      <c r="AZ5" s="84" t="s">
        <v>29</v>
      </c>
      <c r="BA5" s="85"/>
      <c r="BB5" s="86"/>
      <c r="BC5" s="84" t="s">
        <v>33</v>
      </c>
      <c r="BD5" s="85"/>
      <c r="BE5" s="86"/>
      <c r="BF5" s="85" t="s">
        <v>34</v>
      </c>
      <c r="BG5" s="85"/>
      <c r="BH5" s="86"/>
      <c r="BI5" s="84" t="s">
        <v>35</v>
      </c>
      <c r="BJ5" s="85"/>
      <c r="BK5" s="86"/>
      <c r="BL5" s="84" t="s">
        <v>36</v>
      </c>
      <c r="BM5" s="85"/>
      <c r="BN5" s="86"/>
      <c r="BO5" s="84" t="s">
        <v>37</v>
      </c>
      <c r="BP5" s="85"/>
      <c r="BQ5" s="86"/>
      <c r="BR5" s="84" t="s">
        <v>38</v>
      </c>
      <c r="BS5" s="85"/>
      <c r="BT5" s="86"/>
      <c r="BU5" s="84" t="s">
        <v>39</v>
      </c>
      <c r="BV5" s="85"/>
      <c r="BW5" s="86"/>
      <c r="BX5" s="84" t="s">
        <v>40</v>
      </c>
      <c r="BY5" s="85"/>
      <c r="BZ5" s="86"/>
      <c r="CA5" s="84" t="s">
        <v>41</v>
      </c>
      <c r="CB5" s="85"/>
      <c r="CC5" s="86"/>
      <c r="CD5" s="84" t="s">
        <v>42</v>
      </c>
      <c r="CE5" s="85"/>
      <c r="CF5" s="86"/>
      <c r="CG5" s="84" t="s">
        <v>43</v>
      </c>
      <c r="CH5" s="85"/>
      <c r="CI5" s="85"/>
      <c r="CJ5" s="84" t="s">
        <v>44</v>
      </c>
      <c r="CK5" s="86"/>
    </row>
    <row r="6" spans="1:89" ht="149.25" customHeight="1" thickBot="1">
      <c r="A6" s="83"/>
      <c r="B6" s="83"/>
      <c r="C6" s="3" t="s">
        <v>16</v>
      </c>
      <c r="D6" s="3" t="s">
        <v>17</v>
      </c>
      <c r="E6" s="3" t="s">
        <v>18</v>
      </c>
      <c r="F6" s="3" t="s">
        <v>16</v>
      </c>
      <c r="G6" s="3" t="s">
        <v>17</v>
      </c>
      <c r="H6" s="3" t="s">
        <v>18</v>
      </c>
      <c r="I6" s="3" t="s">
        <v>16</v>
      </c>
      <c r="J6" s="3" t="s">
        <v>17</v>
      </c>
      <c r="K6" s="3" t="s">
        <v>18</v>
      </c>
      <c r="L6" s="3" t="s">
        <v>16</v>
      </c>
      <c r="M6" s="3" t="s">
        <v>17</v>
      </c>
      <c r="N6" s="3" t="s">
        <v>18</v>
      </c>
      <c r="O6" s="3" t="s">
        <v>16</v>
      </c>
      <c r="P6" s="3" t="s">
        <v>17</v>
      </c>
      <c r="Q6" s="3" t="s">
        <v>18</v>
      </c>
      <c r="R6" s="3" t="s">
        <v>16</v>
      </c>
      <c r="S6" s="3" t="s">
        <v>17</v>
      </c>
      <c r="T6" s="3" t="s">
        <v>18</v>
      </c>
      <c r="U6" s="3" t="s">
        <v>16</v>
      </c>
      <c r="V6" s="3" t="s">
        <v>17</v>
      </c>
      <c r="W6" s="3" t="s">
        <v>18</v>
      </c>
      <c r="X6" s="3" t="s">
        <v>16</v>
      </c>
      <c r="Y6" s="3" t="s">
        <v>17</v>
      </c>
      <c r="Z6" s="3" t="s">
        <v>18</v>
      </c>
      <c r="AA6" s="3" t="s">
        <v>16</v>
      </c>
      <c r="AB6" s="3" t="s">
        <v>17</v>
      </c>
      <c r="AC6" s="3" t="s">
        <v>18</v>
      </c>
      <c r="AD6" s="3" t="s">
        <v>16</v>
      </c>
      <c r="AE6" s="3" t="s">
        <v>16</v>
      </c>
      <c r="AF6" s="3" t="s">
        <v>17</v>
      </c>
      <c r="AG6" s="3" t="s">
        <v>18</v>
      </c>
      <c r="AH6" s="3" t="s">
        <v>16</v>
      </c>
      <c r="AI6" s="3" t="s">
        <v>17</v>
      </c>
      <c r="AJ6" s="3" t="s">
        <v>18</v>
      </c>
      <c r="AK6" s="3" t="s">
        <v>16</v>
      </c>
      <c r="AL6" s="3" t="s">
        <v>17</v>
      </c>
      <c r="AM6" s="3" t="s">
        <v>18</v>
      </c>
      <c r="AN6" s="3" t="s">
        <v>16</v>
      </c>
      <c r="AO6" s="3" t="s">
        <v>17</v>
      </c>
      <c r="AP6" s="3" t="s">
        <v>18</v>
      </c>
      <c r="AQ6" s="3" t="s">
        <v>16</v>
      </c>
      <c r="AR6" s="3" t="s">
        <v>17</v>
      </c>
      <c r="AS6" s="3" t="s">
        <v>18</v>
      </c>
      <c r="AT6" s="3" t="s">
        <v>16</v>
      </c>
      <c r="AU6" s="3" t="s">
        <v>17</v>
      </c>
      <c r="AV6" s="3" t="s">
        <v>18</v>
      </c>
      <c r="AW6" s="3" t="s">
        <v>16</v>
      </c>
      <c r="AX6" s="3" t="s">
        <v>17</v>
      </c>
      <c r="AY6" s="26" t="s">
        <v>18</v>
      </c>
      <c r="AZ6" s="28" t="s">
        <v>16</v>
      </c>
      <c r="BA6" s="3" t="s">
        <v>17</v>
      </c>
      <c r="BB6" s="3" t="s">
        <v>18</v>
      </c>
      <c r="BC6" s="27" t="s">
        <v>16</v>
      </c>
      <c r="BD6" s="25" t="s">
        <v>45</v>
      </c>
      <c r="BE6" s="25" t="s">
        <v>18</v>
      </c>
      <c r="BF6" s="25" t="s">
        <v>16</v>
      </c>
      <c r="BG6" s="25" t="s">
        <v>45</v>
      </c>
      <c r="BH6" s="25" t="s">
        <v>18</v>
      </c>
      <c r="BI6" s="25" t="s">
        <v>16</v>
      </c>
      <c r="BJ6" s="25" t="s">
        <v>45</v>
      </c>
      <c r="BK6" s="25" t="s">
        <v>18</v>
      </c>
      <c r="BL6" s="25" t="s">
        <v>16</v>
      </c>
      <c r="BM6" s="25" t="s">
        <v>45</v>
      </c>
      <c r="BN6" s="25" t="s">
        <v>18</v>
      </c>
      <c r="BO6" s="25" t="s">
        <v>16</v>
      </c>
      <c r="BP6" s="25" t="s">
        <v>45</v>
      </c>
      <c r="BQ6" s="25" t="s">
        <v>18</v>
      </c>
      <c r="BR6" s="25" t="s">
        <v>16</v>
      </c>
      <c r="BS6" s="25" t="s">
        <v>45</v>
      </c>
      <c r="BT6" s="25" t="s">
        <v>18</v>
      </c>
      <c r="BU6" s="25" t="s">
        <v>16</v>
      </c>
      <c r="BV6" s="25" t="s">
        <v>45</v>
      </c>
      <c r="BW6" s="25" t="s">
        <v>18</v>
      </c>
      <c r="BX6" s="25" t="s">
        <v>16</v>
      </c>
      <c r="BY6" s="25" t="s">
        <v>45</v>
      </c>
      <c r="BZ6" s="25" t="s">
        <v>18</v>
      </c>
      <c r="CA6" s="25" t="s">
        <v>16</v>
      </c>
      <c r="CB6" s="25" t="s">
        <v>45</v>
      </c>
      <c r="CC6" s="25" t="s">
        <v>18</v>
      </c>
      <c r="CD6" s="25" t="s">
        <v>16</v>
      </c>
      <c r="CE6" s="25" t="s">
        <v>45</v>
      </c>
      <c r="CF6" s="25" t="s">
        <v>18</v>
      </c>
      <c r="CG6" s="25" t="s">
        <v>16</v>
      </c>
      <c r="CH6" s="25" t="s">
        <v>45</v>
      </c>
      <c r="CI6" s="31" t="s">
        <v>18</v>
      </c>
      <c r="CJ6" s="27" t="s">
        <v>16</v>
      </c>
      <c r="CK6" s="25" t="s">
        <v>45</v>
      </c>
    </row>
    <row r="7" spans="1:89" ht="15.75" thickBot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39</v>
      </c>
      <c r="AR7" s="9">
        <v>40</v>
      </c>
      <c r="AS7" s="9">
        <v>41</v>
      </c>
      <c r="AT7" s="9">
        <v>42</v>
      </c>
      <c r="AU7" s="9">
        <v>43</v>
      </c>
      <c r="AV7" s="9">
        <v>44</v>
      </c>
      <c r="AW7" s="9">
        <v>45</v>
      </c>
      <c r="AX7" s="9">
        <v>46</v>
      </c>
      <c r="AY7" s="22">
        <v>47</v>
      </c>
      <c r="AZ7" s="29">
        <v>48</v>
      </c>
      <c r="BA7" s="9">
        <v>49</v>
      </c>
      <c r="BB7" s="9">
        <v>50</v>
      </c>
      <c r="BC7" s="32">
        <v>51</v>
      </c>
      <c r="BD7" s="32">
        <v>52</v>
      </c>
      <c r="BE7" s="32">
        <v>53</v>
      </c>
      <c r="BF7" s="33">
        <v>54</v>
      </c>
      <c r="BG7" s="32">
        <v>55</v>
      </c>
      <c r="BH7" s="32">
        <v>56</v>
      </c>
      <c r="BI7" s="32">
        <v>57</v>
      </c>
      <c r="BJ7" s="32">
        <v>58</v>
      </c>
      <c r="BK7" s="32">
        <v>59</v>
      </c>
      <c r="BL7" s="32">
        <v>60</v>
      </c>
      <c r="BM7" s="32">
        <v>61</v>
      </c>
      <c r="BN7" s="32">
        <v>62</v>
      </c>
      <c r="BO7" s="32">
        <v>63</v>
      </c>
      <c r="BP7" s="32">
        <v>64</v>
      </c>
      <c r="BQ7" s="32">
        <v>65</v>
      </c>
      <c r="BR7" s="32">
        <v>66</v>
      </c>
      <c r="BS7" s="32">
        <v>67</v>
      </c>
      <c r="BT7" s="32">
        <v>68</v>
      </c>
      <c r="BU7" s="32">
        <v>69</v>
      </c>
      <c r="BV7" s="32">
        <v>70</v>
      </c>
      <c r="BW7" s="32">
        <v>71</v>
      </c>
      <c r="BX7" s="32">
        <v>72</v>
      </c>
      <c r="BY7" s="32">
        <v>73</v>
      </c>
      <c r="BZ7" s="32">
        <v>74</v>
      </c>
      <c r="CA7" s="32">
        <v>75</v>
      </c>
      <c r="CB7" s="32">
        <v>76</v>
      </c>
      <c r="CC7" s="32">
        <v>77</v>
      </c>
      <c r="CD7" s="32">
        <v>78</v>
      </c>
      <c r="CE7" s="32">
        <v>79</v>
      </c>
      <c r="CF7" s="32">
        <v>80</v>
      </c>
      <c r="CG7" s="32">
        <v>81</v>
      </c>
      <c r="CH7" s="32">
        <v>82</v>
      </c>
      <c r="CI7" s="32">
        <v>83</v>
      </c>
      <c r="CJ7" s="32">
        <v>84</v>
      </c>
      <c r="CK7" s="32">
        <v>85</v>
      </c>
    </row>
    <row r="8" spans="1:89" ht="15.75" customHeight="1">
      <c r="A8" s="10">
        <v>1</v>
      </c>
      <c r="B8" s="8" t="s">
        <v>0</v>
      </c>
      <c r="C8" s="7">
        <v>14498.1</v>
      </c>
      <c r="D8" s="7">
        <v>13621</v>
      </c>
      <c r="E8" s="18">
        <f>D8/C8*100</f>
        <v>93.95024175581628</v>
      </c>
      <c r="F8" s="56">
        <v>1631.7</v>
      </c>
      <c r="G8" s="56">
        <v>2315.7</v>
      </c>
      <c r="H8" s="18">
        <f aca="true" t="shared" si="0" ref="H8:H17">G8/F8*100</f>
        <v>141.91947049089904</v>
      </c>
      <c r="I8" s="7"/>
      <c r="J8" s="7"/>
      <c r="K8" s="18"/>
      <c r="L8" s="55">
        <v>1707</v>
      </c>
      <c r="M8" s="7">
        <v>1929.8</v>
      </c>
      <c r="N8" s="18">
        <f>M8/L8*100</f>
        <v>113.05213825424723</v>
      </c>
      <c r="O8" s="55">
        <v>10762</v>
      </c>
      <c r="P8" s="55">
        <v>10235.1</v>
      </c>
      <c r="Q8" s="18">
        <f>P8/O8*100</f>
        <v>95.10406987548782</v>
      </c>
      <c r="R8" s="14"/>
      <c r="S8" s="14"/>
      <c r="T8" s="15"/>
      <c r="U8" s="49">
        <v>2430.3</v>
      </c>
      <c r="V8" s="14">
        <v>2945</v>
      </c>
      <c r="W8" s="18">
        <f>V8/U8*100</f>
        <v>121.17845533473232</v>
      </c>
      <c r="X8" s="14">
        <v>11057.2</v>
      </c>
      <c r="Y8" s="14">
        <v>10669.6</v>
      </c>
      <c r="Z8" s="18">
        <f>Y8/X8*100</f>
        <v>96.49459175921571</v>
      </c>
      <c r="AA8" s="14">
        <v>252.5</v>
      </c>
      <c r="AB8" s="14">
        <v>400.2</v>
      </c>
      <c r="AC8" s="59">
        <v>158.5</v>
      </c>
      <c r="AD8" s="14"/>
      <c r="AE8" s="14">
        <v>364.7</v>
      </c>
      <c r="AF8" s="14">
        <v>485.9</v>
      </c>
      <c r="AG8" s="18">
        <f>AF8/AE8*100</f>
        <v>133.23279407732383</v>
      </c>
      <c r="AH8" s="14">
        <v>6956.9</v>
      </c>
      <c r="AI8" s="49">
        <v>7778.6</v>
      </c>
      <c r="AJ8" s="18">
        <f>AI8/AH8*100</f>
        <v>111.8112952608202</v>
      </c>
      <c r="AK8" s="49">
        <v>700</v>
      </c>
      <c r="AL8" s="14">
        <v>526.8</v>
      </c>
      <c r="AM8" s="18">
        <f>AL8/AK8*100</f>
        <v>75.25714285714285</v>
      </c>
      <c r="AN8" s="49">
        <v>12</v>
      </c>
      <c r="AO8" s="49">
        <v>9.5</v>
      </c>
      <c r="AP8" s="18">
        <f>AO8/AN8*100</f>
        <v>79.16666666666666</v>
      </c>
      <c r="AQ8" s="49"/>
      <c r="AR8" s="49"/>
      <c r="AS8" s="49"/>
      <c r="AT8" s="18">
        <f>C8+AN8+L8+O8+R8+U8+X8+AA8+AD8+AE8+AH8+AK8+AV3+AQ8+F8+I8</f>
        <v>50372.399999999994</v>
      </c>
      <c r="AU8" s="18">
        <f>D8+J8+M8+P8+S8+V8+Y8+AB8+AF8+AI8+AL8+AO8+AR8+F4+G8</f>
        <v>50917.2</v>
      </c>
      <c r="AV8" s="18">
        <f>AU8/AT8*100</f>
        <v>101.08154465540653</v>
      </c>
      <c r="AW8" s="14">
        <v>17617</v>
      </c>
      <c r="AX8" s="14">
        <v>17728.3</v>
      </c>
      <c r="AY8" s="23">
        <f>AX8/AW8*100</f>
        <v>100.63177612533347</v>
      </c>
      <c r="AZ8" s="30">
        <f>AT8+AW8</f>
        <v>67989.4</v>
      </c>
      <c r="BA8" s="18">
        <f>AU8+AX8</f>
        <v>68645.5</v>
      </c>
      <c r="BB8" s="21">
        <f>BA8/AZ8*100</f>
        <v>100.96500336817212</v>
      </c>
      <c r="BC8" s="38">
        <f>BF8+BI8+BL8+BO8+BR8+BU8+BX8+CA8+CD8+CG8</f>
        <v>67989.4</v>
      </c>
      <c r="BD8" s="39">
        <f>BG8+BJ8+BM8+BP8+BS8+BV8+BY8+CB8+CE8+CH8</f>
        <v>52381</v>
      </c>
      <c r="BE8" s="40">
        <f>BD8/BC8*100</f>
        <v>77.04289198022045</v>
      </c>
      <c r="BF8" s="34">
        <v>6386</v>
      </c>
      <c r="BG8" s="35">
        <v>6028.2</v>
      </c>
      <c r="BH8" s="39">
        <f>BG8/BF8*100</f>
        <v>94.39711869715002</v>
      </c>
      <c r="BI8" s="42">
        <v>612.6</v>
      </c>
      <c r="BJ8" s="35">
        <v>612.6</v>
      </c>
      <c r="BK8" s="39">
        <f>BJ8/BI8*100</f>
        <v>100</v>
      </c>
      <c r="BL8" s="42"/>
      <c r="BM8" s="35"/>
      <c r="BN8" s="47">
        <v>0</v>
      </c>
      <c r="BO8" s="42">
        <v>6975</v>
      </c>
      <c r="BP8" s="35">
        <v>6975</v>
      </c>
      <c r="BQ8" s="39">
        <f>BP8/BO8*100</f>
        <v>100</v>
      </c>
      <c r="BR8" s="42">
        <v>5739.2</v>
      </c>
      <c r="BS8" s="35">
        <v>5684.5</v>
      </c>
      <c r="BT8" s="39">
        <f>BS8/BR8*100</f>
        <v>99.04690549205465</v>
      </c>
      <c r="BU8" s="42"/>
      <c r="BV8" s="35"/>
      <c r="BW8" s="39"/>
      <c r="BX8" s="42">
        <v>119.4</v>
      </c>
      <c r="BY8" s="35">
        <v>117.3</v>
      </c>
      <c r="BZ8" s="39">
        <f>BY8/BX8*100</f>
        <v>98.24120603015075</v>
      </c>
      <c r="CA8" s="45"/>
      <c r="CB8" s="44"/>
      <c r="CC8" s="39"/>
      <c r="CD8" s="42">
        <v>687.1</v>
      </c>
      <c r="CE8" s="35">
        <v>616</v>
      </c>
      <c r="CF8" s="39">
        <f>CE8/CD8*100</f>
        <v>89.65216125745889</v>
      </c>
      <c r="CG8" s="42">
        <v>47470.1</v>
      </c>
      <c r="CH8" s="35">
        <v>32347.4</v>
      </c>
      <c r="CI8" s="39">
        <f>CH8/CG8*100</f>
        <v>68.14268349971877</v>
      </c>
      <c r="CJ8" s="73">
        <f>AZ8-BC8</f>
        <v>0</v>
      </c>
      <c r="CK8" s="74">
        <f>BA8-BD8</f>
        <v>16264.5</v>
      </c>
    </row>
    <row r="9" spans="1:90" ht="18.75" customHeight="1">
      <c r="A9" s="11">
        <v>2</v>
      </c>
      <c r="B9" s="6" t="s">
        <v>1</v>
      </c>
      <c r="C9" s="5">
        <v>23.9</v>
      </c>
      <c r="D9" s="5">
        <v>26.5</v>
      </c>
      <c r="E9" s="18">
        <f aca="true" t="shared" si="1" ref="E9:E17">D9/C9*100</f>
        <v>110.87866108786612</v>
      </c>
      <c r="F9" s="56">
        <v>250</v>
      </c>
      <c r="G9" s="56">
        <v>354.9</v>
      </c>
      <c r="H9" s="18">
        <f t="shared" si="0"/>
        <v>141.96</v>
      </c>
      <c r="I9" s="12">
        <v>0.3</v>
      </c>
      <c r="J9" s="5">
        <v>0.2</v>
      </c>
      <c r="K9" s="19">
        <f>J9/I9*100</f>
        <v>66.66666666666667</v>
      </c>
      <c r="L9" s="12">
        <v>197.7</v>
      </c>
      <c r="M9" s="5">
        <v>200.1</v>
      </c>
      <c r="N9" s="18">
        <f aca="true" t="shared" si="2" ref="N9:N17">M9/L9*100</f>
        <v>101.21396054628224</v>
      </c>
      <c r="O9" s="12">
        <v>965.3</v>
      </c>
      <c r="P9" s="12">
        <v>934.5</v>
      </c>
      <c r="Q9" s="18">
        <f aca="true" t="shared" si="3" ref="Q9:Q17">P9/O9*100</f>
        <v>96.8092820884699</v>
      </c>
      <c r="R9" s="13"/>
      <c r="S9" s="13"/>
      <c r="T9" s="16"/>
      <c r="U9" s="50"/>
      <c r="V9" s="13"/>
      <c r="W9" s="18"/>
      <c r="X9" s="13">
        <v>40.1</v>
      </c>
      <c r="Y9" s="50">
        <v>40.1</v>
      </c>
      <c r="Z9" s="18">
        <f>Y9/X9*100</f>
        <v>100</v>
      </c>
      <c r="AA9" s="13"/>
      <c r="AB9" s="13"/>
      <c r="AC9" s="19"/>
      <c r="AD9" s="13"/>
      <c r="AE9" s="13"/>
      <c r="AF9" s="13"/>
      <c r="AG9" s="18"/>
      <c r="AH9" s="13"/>
      <c r="AI9" s="13"/>
      <c r="AJ9" s="18"/>
      <c r="AK9" s="50"/>
      <c r="AL9" s="13"/>
      <c r="AM9" s="18"/>
      <c r="AN9" s="50"/>
      <c r="AO9" s="50"/>
      <c r="AP9" s="18"/>
      <c r="AQ9" s="49"/>
      <c r="AR9" s="49"/>
      <c r="AS9" s="49"/>
      <c r="AT9" s="18">
        <f>C9+I9+L9+O9+R9+U9+X9+AA9+AD9+AE9+AH9+AK9+AN9+AQ9+F9</f>
        <v>1477.2999999999997</v>
      </c>
      <c r="AU9" s="18">
        <f>D9+J9+M9+P9+S9+V9+Y9+AB9+AF9+AI9+AL9+AO9+AR9+G9</f>
        <v>1556.2999999999997</v>
      </c>
      <c r="AV9" s="18">
        <f>AU9/AT9*100</f>
        <v>105.3475935828877</v>
      </c>
      <c r="AW9" s="13">
        <v>2074.2</v>
      </c>
      <c r="AX9" s="13">
        <v>1846.7</v>
      </c>
      <c r="AY9" s="23">
        <f aca="true" t="shared" si="4" ref="AY9:AY17">AX9/AW9*100</f>
        <v>89.03191591939061</v>
      </c>
      <c r="AZ9" s="30">
        <f aca="true" t="shared" si="5" ref="AZ9:AZ17">AT9+AW9</f>
        <v>3551.4999999999995</v>
      </c>
      <c r="BA9" s="18">
        <f aca="true" t="shared" si="6" ref="BA9:BA17">AU9+AX9</f>
        <v>3403</v>
      </c>
      <c r="BB9" s="21">
        <f aca="true" t="shared" si="7" ref="BB9:BB17">BA9/AZ9*100</f>
        <v>95.81866816837957</v>
      </c>
      <c r="BC9" s="38">
        <f aca="true" t="shared" si="8" ref="BC9:BC17">BF9+BI9+BL9+BO9+BR9+BU9+BX9+CA9+CD9+CG9</f>
        <v>3618.5000000000005</v>
      </c>
      <c r="BD9" s="39">
        <f aca="true" t="shared" si="9" ref="BD9:BD17">BG9+BJ9+BM9+BP9+BS9+BV9+BY9+CB9+CE9+CH9</f>
        <v>3381.1000000000004</v>
      </c>
      <c r="BE9" s="40">
        <f aca="true" t="shared" si="10" ref="BE9:BE17">BD9/BC9*100</f>
        <v>93.4392704159182</v>
      </c>
      <c r="BF9" s="36">
        <v>1505</v>
      </c>
      <c r="BG9" s="41">
        <v>1495</v>
      </c>
      <c r="BH9" s="47">
        <f aca="true" t="shared" si="11" ref="BH9:BH17">BG9/BF9*100</f>
        <v>99.33554817275747</v>
      </c>
      <c r="BI9" s="43">
        <v>59.5</v>
      </c>
      <c r="BJ9" s="41">
        <v>59.5</v>
      </c>
      <c r="BK9" s="47">
        <f aca="true" t="shared" si="12" ref="BK9:BK17">BJ9/BI9*100</f>
        <v>100</v>
      </c>
      <c r="BL9" s="43">
        <v>30</v>
      </c>
      <c r="BM9" s="41">
        <v>30</v>
      </c>
      <c r="BN9" s="47">
        <f aca="true" t="shared" si="13" ref="BN9:BN17">BM9/BL9*100</f>
        <v>100</v>
      </c>
      <c r="BO9" s="43">
        <v>250</v>
      </c>
      <c r="BP9" s="41">
        <v>250</v>
      </c>
      <c r="BQ9" s="47">
        <f aca="true" t="shared" si="14" ref="BQ9:BQ17">BP9/BO9*100</f>
        <v>100</v>
      </c>
      <c r="BR9" s="43">
        <v>1358.3</v>
      </c>
      <c r="BS9" s="41">
        <v>1130.9</v>
      </c>
      <c r="BT9" s="47">
        <f aca="true" t="shared" si="15" ref="BT9:BT17">BS9/BR9*100</f>
        <v>83.25848487079438</v>
      </c>
      <c r="BU9" s="43">
        <v>373.5</v>
      </c>
      <c r="BV9" s="41">
        <v>373.5</v>
      </c>
      <c r="BW9" s="47">
        <f aca="true" t="shared" si="16" ref="BW9:BW17">BV9/BU9*100</f>
        <v>100</v>
      </c>
      <c r="BX9" s="43">
        <v>16.3</v>
      </c>
      <c r="BY9" s="41">
        <v>16.3</v>
      </c>
      <c r="BZ9" s="39">
        <f>BY9/BX9*100</f>
        <v>100</v>
      </c>
      <c r="CA9" s="46"/>
      <c r="CB9" s="37"/>
      <c r="CC9" s="47"/>
      <c r="CD9" s="43"/>
      <c r="CE9" s="41"/>
      <c r="CF9" s="47"/>
      <c r="CG9" s="43">
        <v>25.9</v>
      </c>
      <c r="CH9" s="41">
        <v>25.9</v>
      </c>
      <c r="CI9" s="39">
        <f>CH9/CG9*100</f>
        <v>100</v>
      </c>
      <c r="CJ9" s="76">
        <f aca="true" t="shared" si="17" ref="CJ9:CJ16">AZ9-BC9</f>
        <v>-67.00000000000091</v>
      </c>
      <c r="CK9" s="76">
        <f aca="true" t="shared" si="18" ref="CK9:CK17">BA9-BD9</f>
        <v>21.899999999999636</v>
      </c>
      <c r="CL9" s="58"/>
    </row>
    <row r="10" spans="1:90" ht="15">
      <c r="A10" s="11">
        <v>3</v>
      </c>
      <c r="B10" s="6" t="s">
        <v>2</v>
      </c>
      <c r="C10" s="12">
        <v>15.2</v>
      </c>
      <c r="D10" s="12">
        <v>13.8</v>
      </c>
      <c r="E10" s="18">
        <f t="shared" si="1"/>
        <v>90.78947368421053</v>
      </c>
      <c r="F10" s="56">
        <v>177.9</v>
      </c>
      <c r="G10" s="56">
        <v>252.4</v>
      </c>
      <c r="H10" s="18">
        <f t="shared" si="0"/>
        <v>141.87745924676784</v>
      </c>
      <c r="I10" s="12">
        <v>0.6</v>
      </c>
      <c r="J10" s="12">
        <v>0.1</v>
      </c>
      <c r="K10" s="19">
        <f>J10/I10*100</f>
        <v>16.666666666666668</v>
      </c>
      <c r="L10" s="12">
        <v>16</v>
      </c>
      <c r="M10" s="5">
        <v>13.7</v>
      </c>
      <c r="N10" s="18">
        <f t="shared" si="2"/>
        <v>85.625</v>
      </c>
      <c r="O10" s="12">
        <v>165.8</v>
      </c>
      <c r="P10" s="12">
        <v>178.7</v>
      </c>
      <c r="Q10" s="18">
        <f t="shared" si="3"/>
        <v>107.78045838359466</v>
      </c>
      <c r="R10" s="5"/>
      <c r="S10" s="5"/>
      <c r="T10" s="16"/>
      <c r="U10" s="12"/>
      <c r="V10" s="5"/>
      <c r="W10" s="18"/>
      <c r="X10" s="5"/>
      <c r="Y10" s="5"/>
      <c r="Z10" s="18"/>
      <c r="AA10" s="5"/>
      <c r="AB10" s="5"/>
      <c r="AC10" s="19"/>
      <c r="AD10" s="5"/>
      <c r="AE10" s="5"/>
      <c r="AF10" s="5"/>
      <c r="AG10" s="18"/>
      <c r="AH10" s="5"/>
      <c r="AI10" s="5"/>
      <c r="AJ10" s="18"/>
      <c r="AK10" s="12"/>
      <c r="AL10" s="5"/>
      <c r="AM10" s="18"/>
      <c r="AN10" s="12"/>
      <c r="AO10" s="12"/>
      <c r="AP10" s="18"/>
      <c r="AQ10" s="49"/>
      <c r="AR10" s="49"/>
      <c r="AS10" s="49"/>
      <c r="AT10" s="18">
        <f>C10+I10+L10+O10+R10+U10+X10+AA10+AD10+AE10+AH10+AK10+AN10+AQ10+F10</f>
        <v>375.5</v>
      </c>
      <c r="AU10" s="18">
        <f>D10+J10+M10+P10+S10+V10+Y10+AB10+AF10+AI10+AL10+AO10+AR10+G10</f>
        <v>458.7</v>
      </c>
      <c r="AV10" s="18">
        <f aca="true" t="shared" si="19" ref="AV10:AV17">AU10/AT10*100</f>
        <v>122.15712383488682</v>
      </c>
      <c r="AW10" s="5">
        <v>1903.8</v>
      </c>
      <c r="AX10" s="5">
        <v>1903.8</v>
      </c>
      <c r="AY10" s="23">
        <f t="shared" si="4"/>
        <v>100</v>
      </c>
      <c r="AZ10" s="30">
        <f t="shared" si="5"/>
        <v>2279.3</v>
      </c>
      <c r="BA10" s="18">
        <f t="shared" si="6"/>
        <v>2362.5</v>
      </c>
      <c r="BB10" s="21">
        <f t="shared" si="7"/>
        <v>103.65024349581012</v>
      </c>
      <c r="BC10" s="38">
        <f t="shared" si="8"/>
        <v>2300</v>
      </c>
      <c r="BD10" s="39">
        <f t="shared" si="9"/>
        <v>2279.9</v>
      </c>
      <c r="BE10" s="40">
        <f t="shared" si="10"/>
        <v>99.12608695652175</v>
      </c>
      <c r="BF10" s="36">
        <v>1252.1</v>
      </c>
      <c r="BG10" s="41">
        <v>1232.3</v>
      </c>
      <c r="BH10" s="47">
        <f t="shared" si="11"/>
        <v>98.41865665681655</v>
      </c>
      <c r="BI10" s="43">
        <v>59.2</v>
      </c>
      <c r="BJ10" s="41">
        <v>59.2</v>
      </c>
      <c r="BK10" s="47">
        <f t="shared" si="12"/>
        <v>100</v>
      </c>
      <c r="BL10" s="43"/>
      <c r="BM10" s="41"/>
      <c r="BN10" s="47"/>
      <c r="BO10" s="43">
        <v>177.9</v>
      </c>
      <c r="BP10" s="41">
        <v>177.9</v>
      </c>
      <c r="BQ10" s="47">
        <f t="shared" si="14"/>
        <v>100</v>
      </c>
      <c r="BR10" s="43">
        <v>141.3</v>
      </c>
      <c r="BS10" s="41">
        <v>141</v>
      </c>
      <c r="BT10" s="47">
        <f t="shared" si="15"/>
        <v>99.78768577494691</v>
      </c>
      <c r="BU10" s="43">
        <v>614.4</v>
      </c>
      <c r="BV10" s="41">
        <v>614.4</v>
      </c>
      <c r="BW10" s="47">
        <f t="shared" si="16"/>
        <v>100</v>
      </c>
      <c r="BX10" s="43"/>
      <c r="BY10" s="41"/>
      <c r="BZ10" s="47"/>
      <c r="CA10" s="46">
        <v>29.2</v>
      </c>
      <c r="CB10" s="37">
        <v>29.2</v>
      </c>
      <c r="CC10" s="47">
        <f aca="true" t="shared" si="20" ref="CC10:CC17">CB10/CA10*100</f>
        <v>100</v>
      </c>
      <c r="CD10" s="43"/>
      <c r="CE10" s="41"/>
      <c r="CF10" s="47"/>
      <c r="CG10" s="43">
        <v>25.9</v>
      </c>
      <c r="CH10" s="41">
        <v>25.9</v>
      </c>
      <c r="CI10" s="39">
        <f aca="true" t="shared" si="21" ref="CI10:CI16">CH10/CG10*100</f>
        <v>100</v>
      </c>
      <c r="CJ10" s="75">
        <f t="shared" si="17"/>
        <v>-20.699999999999818</v>
      </c>
      <c r="CK10" s="75">
        <f t="shared" si="18"/>
        <v>82.59999999999991</v>
      </c>
      <c r="CL10" s="58"/>
    </row>
    <row r="11" spans="1:90" ht="15">
      <c r="A11" s="11">
        <v>4</v>
      </c>
      <c r="B11" s="6" t="s">
        <v>3</v>
      </c>
      <c r="C11" s="12">
        <v>194.6</v>
      </c>
      <c r="D11" s="12">
        <v>182.2</v>
      </c>
      <c r="E11" s="18">
        <f t="shared" si="1"/>
        <v>93.62795477903391</v>
      </c>
      <c r="F11" s="56">
        <v>963.6</v>
      </c>
      <c r="G11" s="56">
        <v>1086.5</v>
      </c>
      <c r="H11" s="18">
        <f t="shared" si="0"/>
        <v>112.75425487754254</v>
      </c>
      <c r="I11" s="12">
        <v>6.6</v>
      </c>
      <c r="J11" s="12">
        <v>26</v>
      </c>
      <c r="K11" s="19" t="s">
        <v>49</v>
      </c>
      <c r="L11" s="12">
        <v>160</v>
      </c>
      <c r="M11" s="5">
        <v>153.9</v>
      </c>
      <c r="N11" s="18">
        <f t="shared" si="2"/>
        <v>96.1875</v>
      </c>
      <c r="O11" s="12">
        <v>626</v>
      </c>
      <c r="P11" s="12">
        <v>1028</v>
      </c>
      <c r="Q11" s="18">
        <f t="shared" si="3"/>
        <v>164.21725239616615</v>
      </c>
      <c r="R11" s="5"/>
      <c r="S11" s="5"/>
      <c r="T11" s="16"/>
      <c r="U11" s="12"/>
      <c r="V11" s="5"/>
      <c r="W11" s="18"/>
      <c r="X11" s="5"/>
      <c r="Y11" s="5"/>
      <c r="Z11" s="18"/>
      <c r="AA11" s="5"/>
      <c r="AB11" s="5"/>
      <c r="AC11" s="19"/>
      <c r="AD11" s="5"/>
      <c r="AE11" s="5"/>
      <c r="AF11" s="5"/>
      <c r="AG11" s="18"/>
      <c r="AH11" s="5"/>
      <c r="AI11" s="5"/>
      <c r="AJ11" s="18"/>
      <c r="AK11" s="12"/>
      <c r="AL11" s="5"/>
      <c r="AM11" s="18"/>
      <c r="AN11" s="12"/>
      <c r="AO11" s="12"/>
      <c r="AP11" s="18"/>
      <c r="AQ11" s="49"/>
      <c r="AR11" s="49"/>
      <c r="AS11" s="49"/>
      <c r="AT11" s="18">
        <f>C11+F11+I11+L11+O11+U11+AE11++AH11+AK11+AN11+AQ11</f>
        <v>1950.8</v>
      </c>
      <c r="AU11" s="18">
        <f>D11+J11+M11+P11+S11+V11+Y11+AB11+AF11+AI11+AL11+AO11+AR11+G11</f>
        <v>2476.6</v>
      </c>
      <c r="AV11" s="18">
        <f t="shared" si="19"/>
        <v>126.95304490465449</v>
      </c>
      <c r="AW11" s="5">
        <v>8003.4</v>
      </c>
      <c r="AX11" s="5">
        <v>7996.2</v>
      </c>
      <c r="AY11" s="23">
        <f t="shared" si="4"/>
        <v>99.91003823375065</v>
      </c>
      <c r="AZ11" s="30">
        <f t="shared" si="5"/>
        <v>9954.199999999999</v>
      </c>
      <c r="BA11" s="18">
        <f t="shared" si="6"/>
        <v>10472.8</v>
      </c>
      <c r="BB11" s="21">
        <f t="shared" si="7"/>
        <v>105.20986116413174</v>
      </c>
      <c r="BC11" s="38">
        <f t="shared" si="8"/>
        <v>10670.199999999999</v>
      </c>
      <c r="BD11" s="39">
        <f t="shared" si="9"/>
        <v>10031.9</v>
      </c>
      <c r="BE11" s="40">
        <f t="shared" si="10"/>
        <v>94.01791906430995</v>
      </c>
      <c r="BF11" s="36">
        <v>3418</v>
      </c>
      <c r="BG11" s="41">
        <v>2832.2</v>
      </c>
      <c r="BH11" s="47">
        <f t="shared" si="11"/>
        <v>82.86132241076652</v>
      </c>
      <c r="BI11" s="43">
        <v>62.8</v>
      </c>
      <c r="BJ11" s="41">
        <v>62.8</v>
      </c>
      <c r="BK11" s="47">
        <f t="shared" si="12"/>
        <v>100</v>
      </c>
      <c r="BL11" s="43">
        <v>190</v>
      </c>
      <c r="BM11" s="41">
        <v>190</v>
      </c>
      <c r="BN11" s="47">
        <f t="shared" si="13"/>
        <v>100</v>
      </c>
      <c r="BO11" s="43">
        <v>1762.1</v>
      </c>
      <c r="BP11" s="41">
        <v>1762.1</v>
      </c>
      <c r="BQ11" s="47">
        <f t="shared" si="14"/>
        <v>100</v>
      </c>
      <c r="BR11" s="43">
        <v>2086.7</v>
      </c>
      <c r="BS11" s="41">
        <v>2034.7</v>
      </c>
      <c r="BT11" s="47">
        <f t="shared" si="15"/>
        <v>97.50802702832225</v>
      </c>
      <c r="BU11" s="43">
        <v>2847</v>
      </c>
      <c r="BV11" s="41">
        <v>2847</v>
      </c>
      <c r="BW11" s="47">
        <f t="shared" si="16"/>
        <v>100</v>
      </c>
      <c r="BX11" s="43">
        <v>207.2</v>
      </c>
      <c r="BY11" s="41">
        <v>207</v>
      </c>
      <c r="BZ11" s="47">
        <f aca="true" t="shared" si="22" ref="BZ11:BZ16">BY11/BX11*100</f>
        <v>99.90347490347492</v>
      </c>
      <c r="CA11" s="46">
        <v>63</v>
      </c>
      <c r="CB11" s="37">
        <v>62.7</v>
      </c>
      <c r="CC11" s="47">
        <f t="shared" si="20"/>
        <v>99.52380952380952</v>
      </c>
      <c r="CD11" s="43"/>
      <c r="CE11" s="41"/>
      <c r="CF11" s="47"/>
      <c r="CG11" s="43">
        <v>33.4</v>
      </c>
      <c r="CH11" s="41">
        <v>33.4</v>
      </c>
      <c r="CI11" s="39">
        <f t="shared" si="21"/>
        <v>100</v>
      </c>
      <c r="CJ11" s="77">
        <f t="shared" si="17"/>
        <v>-716</v>
      </c>
      <c r="CK11" s="77">
        <f t="shared" si="18"/>
        <v>440.89999999999964</v>
      </c>
      <c r="CL11" s="58"/>
    </row>
    <row r="12" spans="1:90" ht="15">
      <c r="A12" s="11">
        <v>5</v>
      </c>
      <c r="B12" s="6" t="s">
        <v>4</v>
      </c>
      <c r="C12" s="12">
        <v>24</v>
      </c>
      <c r="D12" s="12">
        <v>25.3</v>
      </c>
      <c r="E12" s="18">
        <f t="shared" si="1"/>
        <v>105.41666666666667</v>
      </c>
      <c r="F12" s="56">
        <v>600.6</v>
      </c>
      <c r="G12" s="56">
        <v>852.4</v>
      </c>
      <c r="H12" s="18">
        <f t="shared" si="0"/>
        <v>141.9247419247419</v>
      </c>
      <c r="I12" s="12">
        <v>3.9</v>
      </c>
      <c r="J12" s="12">
        <v>2.1</v>
      </c>
      <c r="K12" s="19">
        <f>J12/I12*100</f>
        <v>53.846153846153854</v>
      </c>
      <c r="L12" s="12">
        <v>88.7</v>
      </c>
      <c r="M12" s="5">
        <v>93.1</v>
      </c>
      <c r="N12" s="18">
        <f t="shared" si="2"/>
        <v>104.96054114994362</v>
      </c>
      <c r="O12" s="12">
        <v>514.3</v>
      </c>
      <c r="P12" s="12">
        <v>538.7</v>
      </c>
      <c r="Q12" s="18">
        <f t="shared" si="3"/>
        <v>104.74431265798174</v>
      </c>
      <c r="R12" s="5"/>
      <c r="S12" s="5"/>
      <c r="T12" s="16"/>
      <c r="U12" s="12"/>
      <c r="V12" s="5"/>
      <c r="W12" s="18"/>
      <c r="X12" s="5">
        <v>22.7</v>
      </c>
      <c r="Y12" s="5">
        <v>22.6</v>
      </c>
      <c r="Z12" s="18">
        <f>Y12/X12*100</f>
        <v>99.55947136563877</v>
      </c>
      <c r="AA12" s="5"/>
      <c r="AB12" s="5"/>
      <c r="AC12" s="19"/>
      <c r="AD12" s="5"/>
      <c r="AE12" s="5"/>
      <c r="AF12" s="5"/>
      <c r="AG12" s="18"/>
      <c r="AH12" s="5"/>
      <c r="AI12" s="5"/>
      <c r="AJ12" s="18"/>
      <c r="AK12" s="12"/>
      <c r="AL12" s="12"/>
      <c r="AM12" s="18"/>
      <c r="AN12" s="12"/>
      <c r="AO12" s="5"/>
      <c r="AP12" s="18"/>
      <c r="AQ12" s="49"/>
      <c r="AR12" s="49"/>
      <c r="AS12" s="49"/>
      <c r="AT12" s="18">
        <f>C12+I12+L12+O12+R12+U12+X12+AA12+AD12+AE12+AH12+AK12+AN12+AQ12+F12</f>
        <v>1254.2</v>
      </c>
      <c r="AU12" s="18">
        <f>D12+J12+M12+P12+S12+V12+Y12+AB12+AF12+AI12+AL12+AO12+AR12+G12</f>
        <v>1534.2</v>
      </c>
      <c r="AV12" s="18">
        <f t="shared" si="19"/>
        <v>122.32498804018496</v>
      </c>
      <c r="AW12" s="12">
        <v>2996.3</v>
      </c>
      <c r="AX12" s="5">
        <v>2996.3</v>
      </c>
      <c r="AY12" s="23">
        <f t="shared" si="4"/>
        <v>100</v>
      </c>
      <c r="AZ12" s="30">
        <f t="shared" si="5"/>
        <v>4250.5</v>
      </c>
      <c r="BA12" s="18">
        <f t="shared" si="6"/>
        <v>4530.5</v>
      </c>
      <c r="BB12" s="21">
        <f t="shared" si="7"/>
        <v>106.58746029878839</v>
      </c>
      <c r="BC12" s="38">
        <f t="shared" si="8"/>
        <v>4323.5</v>
      </c>
      <c r="BD12" s="39">
        <f t="shared" si="9"/>
        <v>4230.2</v>
      </c>
      <c r="BE12" s="40">
        <f t="shared" si="10"/>
        <v>97.84202613623222</v>
      </c>
      <c r="BF12" s="36">
        <v>1696.5</v>
      </c>
      <c r="BG12" s="41">
        <v>1666.2</v>
      </c>
      <c r="BH12" s="47">
        <f t="shared" si="11"/>
        <v>98.21396993810787</v>
      </c>
      <c r="BI12" s="43">
        <v>59.7</v>
      </c>
      <c r="BJ12" s="41">
        <v>59.7</v>
      </c>
      <c r="BK12" s="47">
        <f t="shared" si="12"/>
        <v>100</v>
      </c>
      <c r="BL12" s="43"/>
      <c r="BM12" s="41"/>
      <c r="BN12" s="47"/>
      <c r="BO12" s="43">
        <v>600.6</v>
      </c>
      <c r="BP12" s="41">
        <v>600.6</v>
      </c>
      <c r="BQ12" s="47">
        <f t="shared" si="14"/>
        <v>100</v>
      </c>
      <c r="BR12" s="43">
        <v>368.1</v>
      </c>
      <c r="BS12" s="41">
        <v>309.5</v>
      </c>
      <c r="BT12" s="47">
        <f t="shared" si="15"/>
        <v>84.08041293126867</v>
      </c>
      <c r="BU12" s="43">
        <v>1265.9</v>
      </c>
      <c r="BV12" s="41">
        <v>1265.9</v>
      </c>
      <c r="BW12" s="47">
        <f t="shared" si="16"/>
        <v>100</v>
      </c>
      <c r="BX12" s="43">
        <v>302.5</v>
      </c>
      <c r="BY12" s="41">
        <v>298.1</v>
      </c>
      <c r="BZ12" s="47">
        <f t="shared" si="22"/>
        <v>98.54545454545456</v>
      </c>
      <c r="CA12" s="46"/>
      <c r="CB12" s="37"/>
      <c r="CC12" s="47"/>
      <c r="CD12" s="43"/>
      <c r="CE12" s="41"/>
      <c r="CF12" s="47"/>
      <c r="CG12" s="43">
        <v>30.2</v>
      </c>
      <c r="CH12" s="41">
        <v>30.2</v>
      </c>
      <c r="CI12" s="39">
        <f t="shared" si="21"/>
        <v>100</v>
      </c>
      <c r="CJ12" s="75">
        <f t="shared" si="17"/>
        <v>-73</v>
      </c>
      <c r="CK12" s="75">
        <f t="shared" si="18"/>
        <v>300.3000000000002</v>
      </c>
      <c r="CL12" s="58"/>
    </row>
    <row r="13" spans="1:90" ht="15.75" customHeight="1">
      <c r="A13" s="11">
        <v>6</v>
      </c>
      <c r="B13" s="6" t="s">
        <v>5</v>
      </c>
      <c r="C13" s="12">
        <v>60.9</v>
      </c>
      <c r="D13" s="12">
        <v>62.4</v>
      </c>
      <c r="E13" s="18">
        <f t="shared" si="1"/>
        <v>102.46305418719213</v>
      </c>
      <c r="F13" s="56">
        <v>397</v>
      </c>
      <c r="G13" s="56">
        <v>563.4</v>
      </c>
      <c r="H13" s="18">
        <f t="shared" si="0"/>
        <v>141.91435768261965</v>
      </c>
      <c r="I13" s="12">
        <v>2.4</v>
      </c>
      <c r="J13" s="12">
        <v>1.2</v>
      </c>
      <c r="K13" s="19">
        <f>J13/I13*100</f>
        <v>50</v>
      </c>
      <c r="L13" s="12">
        <v>73</v>
      </c>
      <c r="M13" s="5">
        <v>68</v>
      </c>
      <c r="N13" s="18">
        <f t="shared" si="2"/>
        <v>93.15068493150685</v>
      </c>
      <c r="O13" s="12">
        <v>443</v>
      </c>
      <c r="P13" s="12">
        <v>543.5</v>
      </c>
      <c r="Q13" s="18">
        <f t="shared" si="3"/>
        <v>122.686230248307</v>
      </c>
      <c r="R13" s="5"/>
      <c r="S13" s="5"/>
      <c r="T13" s="16"/>
      <c r="U13" s="12"/>
      <c r="V13" s="5"/>
      <c r="W13" s="18"/>
      <c r="X13" s="5"/>
      <c r="Y13" s="5"/>
      <c r="Z13" s="18"/>
      <c r="AA13" s="5"/>
      <c r="AB13" s="5"/>
      <c r="AC13" s="19"/>
      <c r="AD13" s="5"/>
      <c r="AE13" s="5"/>
      <c r="AF13" s="5">
        <v>25.1</v>
      </c>
      <c r="AG13" s="18"/>
      <c r="AH13" s="5"/>
      <c r="AI13" s="5"/>
      <c r="AJ13" s="18"/>
      <c r="AK13" s="12"/>
      <c r="AL13" s="5"/>
      <c r="AM13" s="18"/>
      <c r="AN13" s="12">
        <v>10</v>
      </c>
      <c r="AO13" s="5">
        <v>4</v>
      </c>
      <c r="AP13" s="18">
        <v>40</v>
      </c>
      <c r="AQ13" s="49"/>
      <c r="AR13" s="49"/>
      <c r="AS13" s="49"/>
      <c r="AT13" s="18">
        <f>C13+I13+L13+O13+R13+U13+X13+AA13+AD13+AE13+AH13+AK13+AN13+AQ13+F13</f>
        <v>986.3</v>
      </c>
      <c r="AU13" s="18">
        <f>D13+G13+J13+M13+P13+S13+V13+Y13+AB13+AI13+AI13+AO13+AL13+AR13+AF13</f>
        <v>1267.6</v>
      </c>
      <c r="AV13" s="18">
        <f t="shared" si="19"/>
        <v>128.52073405657507</v>
      </c>
      <c r="AW13" s="5">
        <v>4562.1</v>
      </c>
      <c r="AX13" s="5">
        <v>4252.1</v>
      </c>
      <c r="AY13" s="23">
        <f t="shared" si="4"/>
        <v>93.20488371583262</v>
      </c>
      <c r="AZ13" s="30">
        <f t="shared" si="5"/>
        <v>5548.400000000001</v>
      </c>
      <c r="BA13" s="18">
        <f t="shared" si="6"/>
        <v>5519.700000000001</v>
      </c>
      <c r="BB13" s="21">
        <f t="shared" si="7"/>
        <v>99.48273376108428</v>
      </c>
      <c r="BC13" s="38">
        <f t="shared" si="8"/>
        <v>5995.400000000001</v>
      </c>
      <c r="BD13" s="39">
        <f t="shared" si="9"/>
        <v>5674.099999999999</v>
      </c>
      <c r="BE13" s="40">
        <f t="shared" si="10"/>
        <v>94.640891350035</v>
      </c>
      <c r="BF13" s="36">
        <v>1385.9</v>
      </c>
      <c r="BG13" s="41">
        <v>1376.4</v>
      </c>
      <c r="BH13" s="47">
        <f t="shared" si="11"/>
        <v>99.31452485749332</v>
      </c>
      <c r="BI13" s="43">
        <v>60.4</v>
      </c>
      <c r="BJ13" s="41">
        <v>60.4</v>
      </c>
      <c r="BK13" s="47">
        <f t="shared" si="12"/>
        <v>100</v>
      </c>
      <c r="BL13" s="43">
        <v>10</v>
      </c>
      <c r="BM13" s="41">
        <v>10</v>
      </c>
      <c r="BN13" s="47">
        <f t="shared" si="13"/>
        <v>100</v>
      </c>
      <c r="BO13" s="43">
        <v>397</v>
      </c>
      <c r="BP13" s="41">
        <v>397</v>
      </c>
      <c r="BQ13" s="47">
        <f t="shared" si="14"/>
        <v>100</v>
      </c>
      <c r="BR13" s="43">
        <v>1994.5</v>
      </c>
      <c r="BS13" s="41">
        <v>1683.1</v>
      </c>
      <c r="BT13" s="47">
        <f t="shared" si="15"/>
        <v>84.38706442717474</v>
      </c>
      <c r="BU13" s="43">
        <v>2060.9</v>
      </c>
      <c r="BV13" s="41">
        <v>2060.9</v>
      </c>
      <c r="BW13" s="47">
        <f t="shared" si="16"/>
        <v>100</v>
      </c>
      <c r="BX13" s="43"/>
      <c r="BY13" s="41"/>
      <c r="BZ13" s="47"/>
      <c r="CA13" s="46">
        <v>59.3</v>
      </c>
      <c r="CB13" s="37">
        <v>58.9</v>
      </c>
      <c r="CC13" s="47">
        <f t="shared" si="20"/>
        <v>99.32546374367622</v>
      </c>
      <c r="CD13" s="43"/>
      <c r="CE13" s="41"/>
      <c r="CF13" s="47"/>
      <c r="CG13" s="43">
        <v>27.4</v>
      </c>
      <c r="CH13" s="41">
        <v>27.4</v>
      </c>
      <c r="CI13" s="39">
        <f t="shared" si="21"/>
        <v>100</v>
      </c>
      <c r="CJ13" s="75">
        <f t="shared" si="17"/>
        <v>-447</v>
      </c>
      <c r="CK13" s="75">
        <f t="shared" si="18"/>
        <v>-154.39999999999873</v>
      </c>
      <c r="CL13" s="58"/>
    </row>
    <row r="14" spans="1:90" ht="15">
      <c r="A14" s="11">
        <v>7</v>
      </c>
      <c r="B14" s="6" t="s">
        <v>6</v>
      </c>
      <c r="C14" s="12">
        <v>141.3</v>
      </c>
      <c r="D14" s="12">
        <v>124.3</v>
      </c>
      <c r="E14" s="18">
        <f t="shared" si="1"/>
        <v>87.96886058032554</v>
      </c>
      <c r="F14" s="56">
        <v>394.4</v>
      </c>
      <c r="G14" s="56">
        <v>559.7</v>
      </c>
      <c r="H14" s="18">
        <f t="shared" si="0"/>
        <v>141.91176470588238</v>
      </c>
      <c r="I14" s="12">
        <v>551.1</v>
      </c>
      <c r="J14" s="12">
        <v>143.1</v>
      </c>
      <c r="K14" s="19">
        <f>J14/I14*100</f>
        <v>25.96624931954273</v>
      </c>
      <c r="L14" s="12">
        <v>60</v>
      </c>
      <c r="M14" s="5">
        <v>57.8</v>
      </c>
      <c r="N14" s="18">
        <f t="shared" si="2"/>
        <v>96.33333333333333</v>
      </c>
      <c r="O14" s="12">
        <v>154</v>
      </c>
      <c r="P14" s="12">
        <v>155.2</v>
      </c>
      <c r="Q14" s="18">
        <f t="shared" si="3"/>
        <v>100.77922077922076</v>
      </c>
      <c r="R14" s="5"/>
      <c r="S14" s="5"/>
      <c r="T14" s="16"/>
      <c r="U14" s="12"/>
      <c r="V14" s="5"/>
      <c r="W14" s="18"/>
      <c r="X14" s="5"/>
      <c r="Y14" s="5"/>
      <c r="Z14" s="18"/>
      <c r="AA14" s="5"/>
      <c r="AB14" s="5"/>
      <c r="AC14" s="19"/>
      <c r="AD14" s="5"/>
      <c r="AE14" s="5"/>
      <c r="AF14" s="5"/>
      <c r="AG14" s="18"/>
      <c r="AH14" s="5"/>
      <c r="AI14" s="5"/>
      <c r="AJ14" s="18"/>
      <c r="AK14" s="12"/>
      <c r="AL14" s="5"/>
      <c r="AM14" s="18"/>
      <c r="AN14" s="12"/>
      <c r="AO14" s="5"/>
      <c r="AP14" s="18"/>
      <c r="AQ14" s="49"/>
      <c r="AR14" s="49"/>
      <c r="AS14" s="49"/>
      <c r="AT14" s="18">
        <f>C14+I14+L14+O14+R14+U14+X14+AA14+AD14+AE14+AH14+AK14+AN14+AQ14+F14</f>
        <v>1300.8000000000002</v>
      </c>
      <c r="AU14" s="18">
        <f>D14+J14+M14+P14+S14+V14+Y14+AB14+AF14+AI14+AL14+AO14+AR14+G14</f>
        <v>1040.1</v>
      </c>
      <c r="AV14" s="18">
        <f t="shared" si="19"/>
        <v>79.95848708487084</v>
      </c>
      <c r="AW14" s="5">
        <v>2323.4</v>
      </c>
      <c r="AX14" s="12">
        <v>2323.4</v>
      </c>
      <c r="AY14" s="23">
        <f t="shared" si="4"/>
        <v>100</v>
      </c>
      <c r="AZ14" s="30">
        <f t="shared" si="5"/>
        <v>3624.2000000000003</v>
      </c>
      <c r="BA14" s="18">
        <f t="shared" si="6"/>
        <v>3363.5</v>
      </c>
      <c r="BB14" s="21">
        <f t="shared" si="7"/>
        <v>92.80668837260636</v>
      </c>
      <c r="BC14" s="38">
        <f t="shared" si="8"/>
        <v>4043.6</v>
      </c>
      <c r="BD14" s="39">
        <f t="shared" si="9"/>
        <v>3982.9</v>
      </c>
      <c r="BE14" s="40">
        <f t="shared" si="10"/>
        <v>98.49886239984173</v>
      </c>
      <c r="BF14" s="36">
        <v>1908.3</v>
      </c>
      <c r="BG14" s="41">
        <v>1849.1</v>
      </c>
      <c r="BH14" s="47">
        <f t="shared" si="11"/>
        <v>96.89776240633023</v>
      </c>
      <c r="BI14" s="43">
        <v>60.1</v>
      </c>
      <c r="BJ14" s="41">
        <v>60.1</v>
      </c>
      <c r="BK14" s="47">
        <f t="shared" si="12"/>
        <v>100</v>
      </c>
      <c r="BL14" s="43">
        <v>37.5</v>
      </c>
      <c r="BM14" s="41">
        <v>37.4</v>
      </c>
      <c r="BN14" s="47">
        <f t="shared" si="13"/>
        <v>99.73333333333333</v>
      </c>
      <c r="BO14" s="43">
        <v>394.4</v>
      </c>
      <c r="BP14" s="41">
        <v>394.4</v>
      </c>
      <c r="BQ14" s="47">
        <f t="shared" si="14"/>
        <v>100</v>
      </c>
      <c r="BR14" s="43">
        <v>501</v>
      </c>
      <c r="BS14" s="41">
        <v>499.6</v>
      </c>
      <c r="BT14" s="47">
        <f t="shared" si="15"/>
        <v>99.72055888223554</v>
      </c>
      <c r="BU14" s="43">
        <v>1115</v>
      </c>
      <c r="BV14" s="41">
        <v>1115</v>
      </c>
      <c r="BW14" s="47">
        <f t="shared" si="16"/>
        <v>100</v>
      </c>
      <c r="BX14" s="43">
        <v>1.4</v>
      </c>
      <c r="BY14" s="41">
        <v>1.4</v>
      </c>
      <c r="BZ14" s="47">
        <f t="shared" si="22"/>
        <v>100</v>
      </c>
      <c r="CA14" s="46"/>
      <c r="CB14" s="37"/>
      <c r="CC14" s="47"/>
      <c r="CD14" s="43"/>
      <c r="CE14" s="41"/>
      <c r="CF14" s="47"/>
      <c r="CG14" s="43">
        <v>25.9</v>
      </c>
      <c r="CH14" s="41">
        <v>25.9</v>
      </c>
      <c r="CI14" s="39">
        <f t="shared" si="21"/>
        <v>100</v>
      </c>
      <c r="CJ14" s="75">
        <f t="shared" si="17"/>
        <v>-419.39999999999964</v>
      </c>
      <c r="CK14" s="75">
        <f t="shared" si="18"/>
        <v>-619.4000000000001</v>
      </c>
      <c r="CL14" s="58"/>
    </row>
    <row r="15" spans="1:90" ht="17.25" customHeight="1">
      <c r="A15" s="11">
        <v>8</v>
      </c>
      <c r="B15" s="6" t="s">
        <v>7</v>
      </c>
      <c r="C15" s="12">
        <v>769.5</v>
      </c>
      <c r="D15" s="12">
        <v>749.6</v>
      </c>
      <c r="E15" s="18">
        <f t="shared" si="1"/>
        <v>97.41390513320339</v>
      </c>
      <c r="F15" s="56">
        <v>394.4</v>
      </c>
      <c r="G15" s="56">
        <v>559.7</v>
      </c>
      <c r="H15" s="18">
        <f t="shared" si="0"/>
        <v>141.91176470588238</v>
      </c>
      <c r="I15" s="12"/>
      <c r="J15" s="12"/>
      <c r="K15" s="19"/>
      <c r="L15" s="12">
        <v>290</v>
      </c>
      <c r="M15" s="5">
        <v>306.6</v>
      </c>
      <c r="N15" s="18">
        <f>M15/L15*100</f>
        <v>105.7241379310345</v>
      </c>
      <c r="O15" s="12">
        <v>1819</v>
      </c>
      <c r="P15" s="12">
        <v>1056.9</v>
      </c>
      <c r="Q15" s="18">
        <f t="shared" si="3"/>
        <v>58.10335349092909</v>
      </c>
      <c r="R15" s="5"/>
      <c r="S15" s="5">
        <v>0.2</v>
      </c>
      <c r="T15" s="16"/>
      <c r="U15" s="12"/>
      <c r="V15" s="5"/>
      <c r="W15" s="18"/>
      <c r="X15" s="5">
        <v>8.8</v>
      </c>
      <c r="Y15" s="5">
        <v>8.8</v>
      </c>
      <c r="Z15" s="18">
        <f>Y15/X15*100</f>
        <v>100</v>
      </c>
      <c r="AA15" s="5"/>
      <c r="AB15" s="5"/>
      <c r="AC15" s="19"/>
      <c r="AD15" s="5"/>
      <c r="AE15" s="5"/>
      <c r="AF15" s="5"/>
      <c r="AG15" s="18"/>
      <c r="AH15" s="5"/>
      <c r="AI15" s="5"/>
      <c r="AJ15" s="18"/>
      <c r="AK15" s="12"/>
      <c r="AL15" s="5"/>
      <c r="AM15" s="18"/>
      <c r="AN15" s="12"/>
      <c r="AO15" s="12"/>
      <c r="AP15" s="18"/>
      <c r="AQ15" s="49"/>
      <c r="AR15" s="49"/>
      <c r="AS15" s="49"/>
      <c r="AT15" s="18">
        <f>C15+I15+L15+O15+R15+U15+X15+AA15+AD15+AE15+AH15+AK15+AN15+AQ15+F15</f>
        <v>3281.7000000000003</v>
      </c>
      <c r="AU15" s="18">
        <f>D15+J15+M15+P15+S15+V15+Y15+AB15+AF15+AI15+AL15+AO15+AR15+G15</f>
        <v>2681.8</v>
      </c>
      <c r="AV15" s="18">
        <f t="shared" si="19"/>
        <v>81.71984032665996</v>
      </c>
      <c r="AW15" s="5">
        <v>1985.9</v>
      </c>
      <c r="AX15" s="5">
        <v>1966.4</v>
      </c>
      <c r="AY15" s="23">
        <f t="shared" si="4"/>
        <v>99.01807744599425</v>
      </c>
      <c r="AZ15" s="30">
        <f t="shared" si="5"/>
        <v>5267.6</v>
      </c>
      <c r="BA15" s="18">
        <f t="shared" si="6"/>
        <v>4648.200000000001</v>
      </c>
      <c r="BB15" s="21">
        <f t="shared" si="7"/>
        <v>88.241324322272</v>
      </c>
      <c r="BC15" s="38">
        <f t="shared" si="8"/>
        <v>5629.599999999999</v>
      </c>
      <c r="BD15" s="39">
        <f t="shared" si="9"/>
        <v>5562.999999999999</v>
      </c>
      <c r="BE15" s="40">
        <f t="shared" si="10"/>
        <v>98.81696745772346</v>
      </c>
      <c r="BF15" s="36">
        <v>2383.8</v>
      </c>
      <c r="BG15" s="41">
        <v>2345.9</v>
      </c>
      <c r="BH15" s="47">
        <f t="shared" si="11"/>
        <v>98.41010151858377</v>
      </c>
      <c r="BI15" s="43">
        <v>60.6</v>
      </c>
      <c r="BJ15" s="41">
        <v>60.6</v>
      </c>
      <c r="BK15" s="47">
        <f t="shared" si="12"/>
        <v>100</v>
      </c>
      <c r="BL15" s="43">
        <v>30</v>
      </c>
      <c r="BM15" s="41">
        <v>30</v>
      </c>
      <c r="BN15" s="47">
        <f t="shared" si="13"/>
        <v>100</v>
      </c>
      <c r="BO15" s="43">
        <v>394.4</v>
      </c>
      <c r="BP15" s="41">
        <v>394.4</v>
      </c>
      <c r="BQ15" s="47">
        <f t="shared" si="14"/>
        <v>100</v>
      </c>
      <c r="BR15" s="43">
        <v>1630.2</v>
      </c>
      <c r="BS15" s="41">
        <v>1601.6</v>
      </c>
      <c r="BT15" s="47">
        <f t="shared" si="15"/>
        <v>98.24561403508771</v>
      </c>
      <c r="BU15" s="43">
        <v>981.4</v>
      </c>
      <c r="BV15" s="41">
        <v>981.4</v>
      </c>
      <c r="BW15" s="47">
        <f t="shared" si="16"/>
        <v>100</v>
      </c>
      <c r="BX15" s="43">
        <v>121.8</v>
      </c>
      <c r="BY15" s="41">
        <v>121.7</v>
      </c>
      <c r="BZ15" s="47">
        <f t="shared" si="22"/>
        <v>99.91789819376027</v>
      </c>
      <c r="CA15" s="46"/>
      <c r="CB15" s="37"/>
      <c r="CC15" s="47"/>
      <c r="CD15" s="43"/>
      <c r="CE15" s="41"/>
      <c r="CF15" s="47"/>
      <c r="CG15" s="43">
        <v>27.4</v>
      </c>
      <c r="CH15" s="41">
        <v>27.4</v>
      </c>
      <c r="CI15" s="39">
        <f t="shared" si="21"/>
        <v>100</v>
      </c>
      <c r="CJ15" s="75">
        <f t="shared" si="17"/>
        <v>-361.9999999999991</v>
      </c>
      <c r="CK15" s="75">
        <f t="shared" si="18"/>
        <v>-914.7999999999984</v>
      </c>
      <c r="CL15" s="58"/>
    </row>
    <row r="16" spans="1:90" ht="18" customHeight="1" thickBot="1">
      <c r="A16" s="11">
        <v>9</v>
      </c>
      <c r="B16" s="6" t="s">
        <v>8</v>
      </c>
      <c r="C16" s="90">
        <v>32.5</v>
      </c>
      <c r="D16" s="90">
        <v>35.4</v>
      </c>
      <c r="E16" s="18">
        <f t="shared" si="1"/>
        <v>108.92307692307692</v>
      </c>
      <c r="F16" s="91">
        <v>317</v>
      </c>
      <c r="G16" s="91">
        <v>450</v>
      </c>
      <c r="H16" s="92">
        <f t="shared" si="0"/>
        <v>141.9558359621451</v>
      </c>
      <c r="I16" s="90">
        <v>0.9</v>
      </c>
      <c r="J16" s="90"/>
      <c r="K16" s="19">
        <f>J16/I16*100</f>
        <v>0</v>
      </c>
      <c r="L16" s="90">
        <v>83</v>
      </c>
      <c r="M16" s="5">
        <v>84.2</v>
      </c>
      <c r="N16" s="18">
        <f>M16/L16*100</f>
        <v>101.44578313253012</v>
      </c>
      <c r="O16" s="12">
        <v>607</v>
      </c>
      <c r="P16" s="12">
        <v>617.4</v>
      </c>
      <c r="Q16" s="18">
        <f t="shared" si="3"/>
        <v>101.71334431630972</v>
      </c>
      <c r="R16" s="94"/>
      <c r="S16" s="94"/>
      <c r="T16" s="95"/>
      <c r="U16" s="90"/>
      <c r="V16" s="94"/>
      <c r="W16" s="18"/>
      <c r="X16" s="94"/>
      <c r="Y16" s="94"/>
      <c r="Z16" s="18"/>
      <c r="AA16" s="94"/>
      <c r="AB16" s="94"/>
      <c r="AC16" s="97"/>
      <c r="AD16" s="5"/>
      <c r="AE16" s="94"/>
      <c r="AF16" s="94"/>
      <c r="AG16" s="18"/>
      <c r="AH16" s="94"/>
      <c r="AI16" s="94"/>
      <c r="AJ16" s="18"/>
      <c r="AK16" s="90"/>
      <c r="AL16" s="94"/>
      <c r="AM16" s="18"/>
      <c r="AN16" s="90"/>
      <c r="AO16" s="94"/>
      <c r="AP16" s="18"/>
      <c r="AQ16" s="49"/>
      <c r="AR16" s="49"/>
      <c r="AS16" s="49"/>
      <c r="AT16" s="18">
        <f>C16+I16+L16+O16+R16+U16+X16+AA16+AD16+AE16+AH16+AK16+AN16+AQ16+F16</f>
        <v>1040.4</v>
      </c>
      <c r="AU16" s="18">
        <f>D16+J16+M16+P16+S16+V16+Y16+AB16+AF16+AI16+AL16+AO16+AR16+G16</f>
        <v>1187</v>
      </c>
      <c r="AV16" s="18">
        <f t="shared" si="19"/>
        <v>114.09073433294886</v>
      </c>
      <c r="AW16" s="94">
        <v>2738.6</v>
      </c>
      <c r="AX16" s="94">
        <v>2738.7</v>
      </c>
      <c r="AY16" s="23">
        <f t="shared" si="4"/>
        <v>100.00365150076682</v>
      </c>
      <c r="AZ16" s="98">
        <f t="shared" si="5"/>
        <v>3779</v>
      </c>
      <c r="BA16" s="18">
        <f t="shared" si="6"/>
        <v>3925.7</v>
      </c>
      <c r="BB16" s="21">
        <f t="shared" si="7"/>
        <v>103.88197935961894</v>
      </c>
      <c r="BC16" s="69">
        <f t="shared" si="8"/>
        <v>3837.4</v>
      </c>
      <c r="BD16" s="70">
        <f t="shared" si="9"/>
        <v>3825.9</v>
      </c>
      <c r="BE16" s="65">
        <f t="shared" si="10"/>
        <v>99.7003179235941</v>
      </c>
      <c r="BF16" s="66">
        <v>1536.3</v>
      </c>
      <c r="BG16" s="67">
        <v>1524.8</v>
      </c>
      <c r="BH16" s="68">
        <f t="shared" si="11"/>
        <v>99.25144828484021</v>
      </c>
      <c r="BI16" s="43">
        <v>60</v>
      </c>
      <c r="BJ16" s="41">
        <v>60</v>
      </c>
      <c r="BK16" s="47">
        <f t="shared" si="12"/>
        <v>100</v>
      </c>
      <c r="BL16" s="43"/>
      <c r="BM16" s="41"/>
      <c r="BN16" s="47"/>
      <c r="BO16" s="43">
        <v>317</v>
      </c>
      <c r="BP16" s="41">
        <v>317</v>
      </c>
      <c r="BQ16" s="47">
        <f t="shared" si="14"/>
        <v>100</v>
      </c>
      <c r="BR16" s="43">
        <v>535.9</v>
      </c>
      <c r="BS16" s="41">
        <v>535.9</v>
      </c>
      <c r="BT16" s="47">
        <f t="shared" si="15"/>
        <v>100</v>
      </c>
      <c r="BU16" s="43">
        <v>1330.9</v>
      </c>
      <c r="BV16" s="41">
        <v>1330.9</v>
      </c>
      <c r="BW16" s="47">
        <f t="shared" si="16"/>
        <v>100</v>
      </c>
      <c r="BX16" s="43">
        <v>31.4</v>
      </c>
      <c r="BY16" s="41">
        <v>31.4</v>
      </c>
      <c r="BZ16" s="47">
        <f t="shared" si="22"/>
        <v>100</v>
      </c>
      <c r="CA16" s="46"/>
      <c r="CB16" s="37"/>
      <c r="CC16" s="47"/>
      <c r="CD16" s="43"/>
      <c r="CE16" s="41"/>
      <c r="CF16" s="47"/>
      <c r="CG16" s="43">
        <v>25.9</v>
      </c>
      <c r="CH16" s="41">
        <v>25.9</v>
      </c>
      <c r="CI16" s="39">
        <f t="shared" si="21"/>
        <v>100</v>
      </c>
      <c r="CJ16" s="77">
        <f t="shared" si="17"/>
        <v>-58.40000000000009</v>
      </c>
      <c r="CK16" s="77">
        <f t="shared" si="18"/>
        <v>99.79999999999973</v>
      </c>
      <c r="CL16" s="58"/>
    </row>
    <row r="17" spans="1:90" ht="15.75" thickBot="1">
      <c r="A17" s="17"/>
      <c r="B17" s="89" t="s">
        <v>9</v>
      </c>
      <c r="C17" s="20">
        <f>SUM(C8:C16)</f>
        <v>15760</v>
      </c>
      <c r="D17" s="20">
        <f>SUM(D8:D16)</f>
        <v>14840.499999999998</v>
      </c>
      <c r="E17" s="24">
        <f t="shared" si="1"/>
        <v>94.16560913705582</v>
      </c>
      <c r="F17" s="20">
        <f>SUM(F8:F16)</f>
        <v>5126.599999999999</v>
      </c>
      <c r="G17" s="20">
        <f>SUM(G8:G16)</f>
        <v>6994.699999999999</v>
      </c>
      <c r="H17" s="93">
        <f t="shared" si="0"/>
        <v>136.4393555182772</v>
      </c>
      <c r="I17" s="20">
        <f>SUM(I8:I16)</f>
        <v>565.8</v>
      </c>
      <c r="J17" s="20">
        <f>SUM(J8:J16)</f>
        <v>172.7</v>
      </c>
      <c r="K17" s="20">
        <f>J17/I17*100</f>
        <v>30.523153057617535</v>
      </c>
      <c r="L17" s="20">
        <f>SUM(L8:L16)</f>
        <v>2675.3999999999996</v>
      </c>
      <c r="M17" s="20">
        <f>SUM(M8:M16)</f>
        <v>2907.2</v>
      </c>
      <c r="N17" s="20">
        <f t="shared" si="2"/>
        <v>108.66412499065561</v>
      </c>
      <c r="O17" s="20">
        <f>SUM(O8:O16)</f>
        <v>16056.399999999998</v>
      </c>
      <c r="P17" s="20">
        <f>SUM(P8:P16)</f>
        <v>15288.000000000002</v>
      </c>
      <c r="Q17" s="20">
        <f t="shared" si="3"/>
        <v>95.21436934804815</v>
      </c>
      <c r="R17" s="20">
        <v>0</v>
      </c>
      <c r="S17" s="20">
        <f>SUM(S8:S16)</f>
        <v>0.2</v>
      </c>
      <c r="T17" s="96"/>
      <c r="U17" s="20">
        <f>SUM(U8:U16)</f>
        <v>2430.3</v>
      </c>
      <c r="V17" s="20">
        <f>SUM(V8:V16)</f>
        <v>2945</v>
      </c>
      <c r="W17" s="20">
        <f>V17/U17*100</f>
        <v>121.17845533473232</v>
      </c>
      <c r="X17" s="20">
        <f>SUM(X8:X16)</f>
        <v>11128.800000000001</v>
      </c>
      <c r="Y17" s="20">
        <f>SUM(Y8:Y16)</f>
        <v>10741.1</v>
      </c>
      <c r="Z17" s="20">
        <f>Y17/X17*100</f>
        <v>96.51624613615124</v>
      </c>
      <c r="AA17" s="20">
        <f>SUM(AA8:AA16)</f>
        <v>252.5</v>
      </c>
      <c r="AB17" s="20">
        <f>SUM(AB8:AB16)</f>
        <v>400.2</v>
      </c>
      <c r="AC17" s="20">
        <v>158.5</v>
      </c>
      <c r="AD17" s="54">
        <f>SUM(AD8:AD16)</f>
        <v>0</v>
      </c>
      <c r="AE17" s="20">
        <f>SUM(AE8:AE16)</f>
        <v>364.7</v>
      </c>
      <c r="AF17" s="20">
        <f>SUM(AF8:AF16)</f>
        <v>511</v>
      </c>
      <c r="AG17" s="20">
        <f>AF17/AE17*100</f>
        <v>140.1151631477927</v>
      </c>
      <c r="AH17" s="20">
        <f>SUM(AH8:AH16)</f>
        <v>6956.9</v>
      </c>
      <c r="AI17" s="20">
        <f>SUM(AI8:AI16)</f>
        <v>7778.6</v>
      </c>
      <c r="AJ17" s="20">
        <f>AI17/AH17*100</f>
        <v>111.8112952608202</v>
      </c>
      <c r="AK17" s="20">
        <f>SUM(AK8:AK16)</f>
        <v>700</v>
      </c>
      <c r="AL17" s="20">
        <f>SUM(AL8:AL16)</f>
        <v>526.8</v>
      </c>
      <c r="AM17" s="20">
        <f>AL17/AK17*100</f>
        <v>75.25714285714285</v>
      </c>
      <c r="AN17" s="20">
        <f>SUM(AN8:AN16)</f>
        <v>22</v>
      </c>
      <c r="AO17" s="20">
        <f>SUM(AO8:AO16)</f>
        <v>13.5</v>
      </c>
      <c r="AP17" s="20">
        <f>AO17/AN17*100</f>
        <v>61.36363636363637</v>
      </c>
      <c r="AQ17" s="20"/>
      <c r="AR17" s="20"/>
      <c r="AS17" s="20"/>
      <c r="AT17" s="57">
        <f>C17+I17+L17+O17+R17+U17+X17+AA17+AE17+AH17+AK17+AN17+AQ17+F17</f>
        <v>62039.399999999994</v>
      </c>
      <c r="AU17" s="20">
        <f>D17+J17+M17+P17+S17+V17+Y17+AB17+AF17+AI17+AL17+AO17+AR17+G17</f>
        <v>63119.49999999999</v>
      </c>
      <c r="AV17" s="51">
        <f t="shared" si="19"/>
        <v>101.74099040287301</v>
      </c>
      <c r="AW17" s="20">
        <f>SUM(AW8:AW16)</f>
        <v>44204.700000000004</v>
      </c>
      <c r="AX17" s="20">
        <f>SUM(AX8:AX16)</f>
        <v>43751.9</v>
      </c>
      <c r="AY17" s="24">
        <f t="shared" si="4"/>
        <v>98.9756745323461</v>
      </c>
      <c r="AZ17" s="52">
        <f t="shared" si="5"/>
        <v>106244.1</v>
      </c>
      <c r="BA17" s="52">
        <f t="shared" si="6"/>
        <v>106871.4</v>
      </c>
      <c r="BB17" s="20">
        <f t="shared" si="7"/>
        <v>100.5904327863853</v>
      </c>
      <c r="BC17" s="63">
        <f t="shared" si="8"/>
        <v>108407.6</v>
      </c>
      <c r="BD17" s="63">
        <f t="shared" si="9"/>
        <v>91350.00000000001</v>
      </c>
      <c r="BE17" s="78">
        <f t="shared" si="10"/>
        <v>84.2653098122272</v>
      </c>
      <c r="BF17" s="62">
        <f>SUM(BF8:BF16)</f>
        <v>21471.899999999998</v>
      </c>
      <c r="BG17" s="63">
        <f>SUM(BG8:BG16)</f>
        <v>20350.100000000002</v>
      </c>
      <c r="BH17" s="63">
        <f t="shared" si="11"/>
        <v>94.77549727783756</v>
      </c>
      <c r="BI17" s="64">
        <f>SUM(BI8:BI16)</f>
        <v>1094.9</v>
      </c>
      <c r="BJ17" s="63">
        <f>SUM(BJ8:BJ16)</f>
        <v>1094.9</v>
      </c>
      <c r="BK17" s="63">
        <f t="shared" si="12"/>
        <v>100</v>
      </c>
      <c r="BL17" s="63">
        <f>SUM(BL8:BL16)</f>
        <v>297.5</v>
      </c>
      <c r="BM17" s="63">
        <f>SUM(BM8:BM16)</f>
        <v>297.4</v>
      </c>
      <c r="BN17" s="63">
        <f t="shared" si="13"/>
        <v>99.96638655462185</v>
      </c>
      <c r="BO17" s="63">
        <f>SUM(BO8:BO16)</f>
        <v>11268.4</v>
      </c>
      <c r="BP17" s="63">
        <f>SUM(BP8:BP16)</f>
        <v>11268.4</v>
      </c>
      <c r="BQ17" s="63">
        <f t="shared" si="14"/>
        <v>100</v>
      </c>
      <c r="BR17" s="63">
        <f>SUM(BR8:BR16)</f>
        <v>14355.2</v>
      </c>
      <c r="BS17" s="63">
        <f>SUM(BS8:BS16)</f>
        <v>13620.800000000001</v>
      </c>
      <c r="BT17" s="63">
        <f t="shared" si="15"/>
        <v>94.88408381631743</v>
      </c>
      <c r="BU17" s="63">
        <f>SUM(BU8:BU16)</f>
        <v>10589</v>
      </c>
      <c r="BV17" s="63">
        <f>SUM(BV8:BV16)</f>
        <v>10589</v>
      </c>
      <c r="BW17" s="63">
        <f t="shared" si="16"/>
        <v>100</v>
      </c>
      <c r="BX17" s="63">
        <f>SUM(BX8:BX16)</f>
        <v>799.9999999999999</v>
      </c>
      <c r="BY17" s="63">
        <f>SUM(BY8:BY16)</f>
        <v>793.2</v>
      </c>
      <c r="BZ17" s="63">
        <f>BY17/BX17*100</f>
        <v>99.15000000000002</v>
      </c>
      <c r="CA17" s="63">
        <f>SUM(CA8:CA16)</f>
        <v>151.5</v>
      </c>
      <c r="CB17" s="63">
        <f>SUM(CB8:CB16)</f>
        <v>150.8</v>
      </c>
      <c r="CC17" s="63">
        <f t="shared" si="20"/>
        <v>99.53795379537954</v>
      </c>
      <c r="CD17" s="63">
        <f>SUM(CD8:CD16)</f>
        <v>687.1</v>
      </c>
      <c r="CE17" s="63">
        <f>SUM(CE8:CE16)</f>
        <v>616</v>
      </c>
      <c r="CF17" s="63">
        <f>CE17/CD17*100</f>
        <v>89.65216125745889</v>
      </c>
      <c r="CG17" s="63">
        <f>SUM(CG8:CG16)</f>
        <v>47692.100000000006</v>
      </c>
      <c r="CH17" s="63">
        <f>SUM(CH8:CH16)</f>
        <v>32569.400000000012</v>
      </c>
      <c r="CI17" s="63">
        <f>CH17/CG17*100</f>
        <v>68.2909748155355</v>
      </c>
      <c r="CJ17" s="71">
        <f>AZ17-BC17</f>
        <v>-2163.5</v>
      </c>
      <c r="CK17" s="72">
        <f t="shared" si="18"/>
        <v>15521.39999999998</v>
      </c>
      <c r="CL17" s="58"/>
    </row>
    <row r="18" spans="13:50" ht="15">
      <c r="M18" s="53"/>
      <c r="P18" s="53"/>
      <c r="AW18" s="60"/>
      <c r="AX18" s="61"/>
    </row>
    <row r="20" spans="79:89" ht="15.75">
      <c r="CA20" s="87" t="s">
        <v>51</v>
      </c>
      <c r="CB20" s="87"/>
      <c r="CC20" s="87"/>
      <c r="CD20" s="87"/>
      <c r="CE20" s="87"/>
      <c r="CF20" s="87"/>
      <c r="CG20" s="87"/>
      <c r="CH20" s="87"/>
      <c r="CI20" s="87"/>
      <c r="CJ20" s="87"/>
      <c r="CK20" s="87"/>
    </row>
    <row r="21" spans="79:96" ht="18">
      <c r="CA21" s="88" t="s">
        <v>52</v>
      </c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Q21" s="79" t="s">
        <v>53</v>
      </c>
      <c r="CR21" s="79"/>
    </row>
  </sheetData>
  <mergeCells count="36">
    <mergeCell ref="CA20:CK20"/>
    <mergeCell ref="CA21:CO21"/>
    <mergeCell ref="CJ5:CK5"/>
    <mergeCell ref="BO5:BQ5"/>
    <mergeCell ref="BR5:BT5"/>
    <mergeCell ref="BU5:BW5"/>
    <mergeCell ref="BX5:BZ5"/>
    <mergeCell ref="CA5:CC5"/>
    <mergeCell ref="CD5:CF5"/>
    <mergeCell ref="CG5:CI5"/>
    <mergeCell ref="BC5:BE5"/>
    <mergeCell ref="BF5:BH5"/>
    <mergeCell ref="BI5:BK5"/>
    <mergeCell ref="BL5:BN5"/>
    <mergeCell ref="AK5:AM5"/>
    <mergeCell ref="X5:Z5"/>
    <mergeCell ref="AA5:AC5"/>
    <mergeCell ref="AZ5:BB5"/>
    <mergeCell ref="AN5:AP5"/>
    <mergeCell ref="AT5:AV5"/>
    <mergeCell ref="AW5:AY5"/>
    <mergeCell ref="AQ5:AS5"/>
    <mergeCell ref="R5:T5"/>
    <mergeCell ref="U5:W5"/>
    <mergeCell ref="AE5:AG5"/>
    <mergeCell ref="AH5:AJ5"/>
    <mergeCell ref="N1:Q1"/>
    <mergeCell ref="A2:Q2"/>
    <mergeCell ref="A3:Q3"/>
    <mergeCell ref="A5:A6"/>
    <mergeCell ref="B5:B6"/>
    <mergeCell ref="C5:E5"/>
    <mergeCell ref="I5:K5"/>
    <mergeCell ref="L5:N5"/>
    <mergeCell ref="O5:Q5"/>
    <mergeCell ref="F5:H5"/>
  </mergeCells>
  <printOptions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Admin</cp:lastModifiedBy>
  <cp:lastPrinted>2016-03-11T07:04:44Z</cp:lastPrinted>
  <dcterms:created xsi:type="dcterms:W3CDTF">2011-10-18T11:25:39Z</dcterms:created>
  <dcterms:modified xsi:type="dcterms:W3CDTF">2016-03-11T07:14:29Z</dcterms:modified>
  <cp:category/>
  <cp:version/>
  <cp:contentType/>
  <cp:contentStatus/>
</cp:coreProperties>
</file>