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'Лист3'!$8:$8</definedName>
  </definedNames>
  <calcPr fullCalcOnLoad="1"/>
</workbook>
</file>

<file path=xl/sharedStrings.xml><?xml version="1.0" encoding="utf-8"?>
<sst xmlns="http://schemas.openxmlformats.org/spreadsheetml/2006/main" count="280" uniqueCount="245">
  <si>
    <t>Приложение № 1</t>
  </si>
  <si>
    <t>(в тыс. руб.)</t>
  </si>
  <si>
    <t>Наименование показателя</t>
  </si>
  <si>
    <t>Код бюджетной классификации</t>
  </si>
  <si>
    <t>Консолидированный бюджет</t>
  </si>
  <si>
    <t>Бюджет муниципального района</t>
  </si>
  <si>
    <t>Бюджеты поселений</t>
  </si>
  <si>
    <t>Утверждено решениями муниципальных образований о бюджетах на 2010 год</t>
  </si>
  <si>
    <t>Исполнено с начала года</t>
  </si>
  <si>
    <t>Утверждено решением представительного органа муниципального образования о бюджете на 2010 год</t>
  </si>
  <si>
    <t>Утверждено решениями представительных органов муниципальных образований о бюджетах на 2010 год</t>
  </si>
  <si>
    <t>сумма</t>
  </si>
  <si>
    <t>% исполнения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</si>
  <si>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</si>
  <si>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</si>
  <si>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</si>
  <si>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</si>
  <si>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1 01 02010 01 0000 110</t>
  </si>
  <si>
    <t>1 01 02020 01 0000 110</t>
  </si>
  <si>
    <t>1 01 02030 01 0000 110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</si>
  <si>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</si>
  <si>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</si>
  <si>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</si>
  <si>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</si>
  <si>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налог, уплачиваемый организациями</t>
  </si>
  <si>
    <t>1  05 03000 01 0000 110</t>
  </si>
  <si>
    <t>Налоги на имущество</t>
  </si>
  <si>
    <t>1 06 00000 00 0000 000</t>
  </si>
  <si>
    <t>Налог на имущество физических лиц</t>
  </si>
  <si>
    <t>1 06 01030 10 0000 110</t>
  </si>
  <si>
    <t>Земельный налог</t>
  </si>
  <si>
    <t>1 06 06000 10 0000 110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</si>
  <si>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</si>
  <si>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</si>
  <si>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</si>
  <si>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1 08 03010 01 0000 110</t>
  </si>
  <si>
    <t>Задолженность и перерасчеты по отмененным налогам и сборам и иным обязательным платежам</t>
  </si>
  <si>
    <t>1 09 00000 00 0000 000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</si>
  <si>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</si>
  <si>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</si>
  <si>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</si>
  <si>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</si>
  <si>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сдачи в аренду имущества, находящегося в государственной и муниципальной собственности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</si>
  <si>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</si>
  <si>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</si>
  <si>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1 11 05010 10 0000 120</t>
  </si>
  <si>
    <t>Доходы от перечисления части прибыли, государственных и  муниципальных унитарных предприятий, остающейся после уплаты налогов и иных обязательных платежей</t>
  </si>
  <si>
    <t>1 11 07010 00 0000 120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</si>
  <si>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</si>
  <si>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1 11 09030 00 0000 120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</si>
  <si>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</si>
  <si>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</si>
  <si>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</si>
  <si>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</si>
  <si>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1 13 00000 00 0000 000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</si>
  <si>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</si>
  <si>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</si>
  <si>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</t>
  </si>
  <si>
    <t>1 14 02000 00 0000 000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</si>
  <si>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</si>
  <si>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</si>
  <si>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</si>
  <si>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</si>
  <si>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</si>
  <si>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1 16 25000 01 0000 140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</si>
  <si>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</si>
  <si>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</si>
  <si>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</si>
  <si>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</si>
  <si>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взыскания (штрафы) за нарушение земельного законодательства</t>
  </si>
  <si>
    <t>1 16 25060 01 0000 140</t>
  </si>
  <si>
    <t>Прочие поступления от денежных взысканий (штрафов) и иных сумм в возмещение ущерба</t>
  </si>
  <si>
    <t>1 16 90000 00 0000 140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</si>
  <si>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</si>
  <si>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</si>
  <si>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</si>
  <si>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</si>
  <si>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1 17 05000 00 0000 180</t>
  </si>
  <si>
    <t>БЕЗВОЗМЕЗДНЫЕ ПОСТУПЛЕНИЯ</t>
  </si>
  <si>
    <t>2 00 00000 00 0000 000</t>
  </si>
  <si>
    <t>Дотации бюджетам субъектов РФ и муниципальных образований</t>
  </si>
  <si>
    <t>2 02 01000 00 0000 151</t>
  </si>
  <si>
    <t>Субсидии бюджетам субъектов РФ и муниципальных образований</t>
  </si>
  <si>
    <t>2 02 02000 00 0000 151</t>
  </si>
  <si>
    <t>Субвенции бюджетам субъектов РФ и муниципальных образований</t>
  </si>
  <si>
    <t>2 02 03000 00 0000 151</t>
  </si>
  <si>
    <t>Иные межбюджетные трансферты</t>
  </si>
  <si>
    <t>2 02 04000 00 0000 151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</si>
  <si>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</si>
  <si>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</si>
  <si>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ВСЕГО ДОХОДОВ</t>
  </si>
  <si>
    <t>Итого внутренних оборотов</t>
  </si>
  <si>
    <t>РАСХОДЫ</t>
  </si>
  <si>
    <t>Наименование разделов, подразделов расходов функциональной классификации расходов бюджетов Российской Федерации</t>
  </si>
  <si>
    <t>Код расхода по ФКР</t>
  </si>
  <si>
    <t>Утверждено</t>
  </si>
  <si>
    <t xml:space="preserve">Исполнено </t>
  </si>
  <si>
    <t>%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</si>
  <si>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</si>
  <si>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</si>
  <si>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</si>
  <si>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</si>
  <si>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</si>
  <si>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</si>
  <si>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</si>
  <si>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</si>
  <si>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</si>
  <si>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</si>
  <si>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</si>
  <si>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</si>
  <si>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</si>
  <si>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</si>
  <si>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</si>
  <si>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</si>
  <si>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</si>
  <si>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</si>
  <si>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</si>
  <si>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</si>
  <si>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</si>
  <si>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</si>
  <si>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</si>
  <si>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</si>
  <si>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</si>
  <si>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</si>
  <si>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</si>
  <si>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</si>
  <si>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</si>
  <si>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</si>
  <si>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</si>
  <si>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</si>
  <si>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</si>
  <si>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</si>
  <si>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</si>
  <si>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</si>
  <si>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</si>
  <si>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</si>
  <si>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</si>
  <si>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</si>
  <si>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</si>
  <si>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</si>
  <si>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</si>
  <si>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</si>
  <si>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</si>
  <si>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</si>
  <si>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</si>
  <si>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</si>
  <si>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 и кинематография 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</si>
  <si>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</si>
  <si>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</si>
  <si>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</si>
  <si>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</si>
  <si>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</si>
  <si>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</si>
  <si>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</si>
  <si>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</si>
  <si>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</si>
  <si>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</si>
  <si>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</si>
  <si>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</si>
  <si>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</si>
  <si>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</si>
  <si>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</si>
  <si>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</si>
  <si>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</si>
  <si>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</si>
  <si>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Российской Федерации и муниципальных образований общего характера</t>
  </si>
  <si>
    <t>ВСЕГО РАСХОДОВ</t>
  </si>
  <si>
    <t>ИТОГО РАСХОДОВ БЮДЖЕТА БЕЗ ФИНАНСОВОЙ ПОМОЩИ (ВНУТРЕННИХ ОБОРОТОВ) БЮДЖЕТАМ ДРУГИХ УРОВНЕЙ</t>
  </si>
  <si>
    <t>Справочно:</t>
  </si>
  <si>
    <t>ФИНАНСОВАЯ ПОМОЩЬ ДРУГИМ БЮДЖЕТАМ БЮДЖЕТНОЙ СИСТЕМЫ ИЗ БЮДЖЕТА ТОРОПЕЦКОГО РАЙОНА</t>
  </si>
  <si>
    <t>Итого внутренних оборотов (финансовая помощь местным бюджетам из бюджета района)</t>
  </si>
  <si>
    <t>РЕЗУЛЬТАТ КАССОВОГО ИСПОЛНЕНИЯ БЮДЖЕТОВ</t>
  </si>
  <si>
    <t xml:space="preserve">ПРОФИЦИТ (+) </t>
  </si>
  <si>
    <t>Х</t>
  </si>
  <si>
    <t>ДЕФИЦИТ (-)</t>
  </si>
  <si>
    <t>ИСТОЧНИКИ ФИНАНСИРОВАНИЯ ДЕФИЦИТОВ БЮДЖЕТОВ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</si>
  <si>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</si>
  <si>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источника финансирования по КИВФ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</si>
  <si>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</si>
  <si>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</si>
  <si>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</si>
  <si>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</si>
  <si>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</si>
  <si>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</si>
  <si>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</si>
  <si>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</si>
  <si>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</si>
  <si>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00001030000000000700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</si>
  <si>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</si>
  <si>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00001030000000000800</t>
  </si>
  <si>
    <t>Иные источники внутреннего финансирования дефицитов бюджетов</t>
  </si>
  <si>
    <t>00001060000000000000</t>
  </si>
  <si>
    <t>Возврат бюджетных кредитов, предоставленных внутри страны в валюте Российской Федерации</t>
  </si>
  <si>
    <t>00001060500000000600</t>
  </si>
  <si>
    <t>Предоставление бюджетных кредитов внутри страны в валюте Российской Федерации</t>
  </si>
  <si>
    <t>00001060500000000500</t>
  </si>
  <si>
    <t>Изменение остатков средств на счетах по учету средств бюджета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</si>
  <si>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</si>
  <si>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</si>
  <si>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</si>
  <si>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</si>
  <si>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</si>
  <si>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ИТОГО ИСТОЧНИКОВ ФИНАНСИРОВАНИЯ ДЕФИЦИТОВ БЮДЖЕТОВ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</si>
  <si>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</si>
  <si>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</si>
  <si>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</si>
  <si>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1 16 330000 00 0000 140</t>
  </si>
  <si>
    <t>Органы юстиции</t>
  </si>
  <si>
    <t>0304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</si>
  <si>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</si>
  <si>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</si>
  <si>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</si>
  <si>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Bookman Old Style"/>
        <family val="1"/>
      </rPr>
      <t>1</t>
    </r>
    <r>
      <rPr>
        <sz val="8"/>
        <rFont val="Bookman Old Style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</si>
  <si>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8"/>
        <rFont val="Bookman Old Style"/>
        <family val="1"/>
      </rPr>
      <t>1</t>
    </r>
    <r>
      <rPr>
        <sz val="8"/>
        <rFont val="Bookman Old Style"/>
        <family val="1"/>
      </rPr>
      <t xml:space="preserve"> Налогового кодекса Российской Федерации</t>
    </r>
  </si>
  <si>
    <t>1 09 04053 10 0000 110</t>
  </si>
  <si>
    <t>1 09 07033 05 0000 110</t>
  </si>
  <si>
    <t>1 13 01000 00 0000 130</t>
  </si>
  <si>
    <t>1 13 02000 00 0000 130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</si>
  <si>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</si>
  <si>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</si>
  <si>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Доходы от оказания платных услуг (работ) </t>
  </si>
  <si>
    <t>Прочие безвозмездные поступления</t>
  </si>
  <si>
    <t>2 07 05000 00 0000 180</t>
  </si>
  <si>
    <t>2 02 00000 00 0000 000</t>
  </si>
  <si>
    <t>Безвозмездные поступления от других бюджетов бюджетной системы РФ</t>
  </si>
  <si>
    <t>Отчет об исполнении консолидированного бюджета Торопецкого района на 1 апреля 2013 года</t>
  </si>
  <si>
    <t>Обеспечение проведения выборов и референдумов</t>
  </si>
  <si>
    <t>0107</t>
  </si>
  <si>
    <t>Другие вопросы в области социальной политики</t>
  </si>
  <si>
    <t>Налог, взимаемый в связи с применением патентной системы налогообложения</t>
  </si>
  <si>
    <t>1 05 04020 02 0000110</t>
  </si>
  <si>
    <t>1 11 05020 10 0000 120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</si>
  <si>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</si>
  <si>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</si>
  <si>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</si>
  <si>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</si>
  <si>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</si>
  <si>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</si>
  <si>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</si>
  <si>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</si>
  <si>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</si>
  <si>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</si>
  <si>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1 11 05070 00 0000 120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</si>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</sst>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7">
    <font>
      <sz val="10"/>
      <name val="Arial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vertAlign val="superscript"/>
      <sz val="8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180" fontId="4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80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180" fontId="5" fillId="0" borderId="1" xfId="0" applyNumberFormat="1" applyFont="1" applyBorder="1" applyAlignment="1">
      <alignment horizontal="center" vertical="top" wrapText="1"/>
    </xf>
    <xf numFmtId="180" fontId="5" fillId="0" borderId="4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180" fontId="5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80" fontId="5" fillId="0" borderId="7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180" fontId="5" fillId="0" borderId="3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tabSelected="1" workbookViewId="0" topLeftCell="E10">
      <selection activeCell="O13" sqref="O13"/>
    </sheetView>
  </sheetViews>
  <sheetFormatPr defaultColWidth="9.140625" defaultRowHeight="12.75"/>
  <cols>
    <col min="1" max="1" width="26.28125" style="0" customWidth="1"/>
    <col min="2" max="2" width="21.140625" style="0" customWidth="1"/>
    <col min="3" max="3" width="9.8515625" style="0" customWidth="1"/>
    <col min="4" max="4" width="12.7109375" style="0" customWidth="1"/>
    <col min="5" max="5" width="9.28125" style="0" customWidth="1"/>
    <col min="6" max="6" width="12.00390625" style="0" customWidth="1"/>
    <col min="7" max="7" width="11.28125" style="0" customWidth="1"/>
    <col min="8" max="8" width="9.7109375" style="0" customWidth="1"/>
    <col min="9" max="9" width="10.7109375" style="0" customWidth="1"/>
    <col min="10" max="10" width="10.140625" style="0" customWidth="1"/>
    <col min="11" max="11" width="8.421875" style="0" customWidth="1"/>
  </cols>
  <sheetData>
    <row r="1" spans="1:11" ht="15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ht="15.75">
      <c r="A2" s="1"/>
    </row>
    <row r="3" spans="1:11" ht="15.75">
      <c r="A3" s="64" t="s">
        <v>225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6.5" thickBot="1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6.25" customHeight="1" thickBot="1">
      <c r="A5" s="60" t="s">
        <v>2</v>
      </c>
      <c r="B5" s="60" t="s">
        <v>3</v>
      </c>
      <c r="C5" s="34" t="s">
        <v>4</v>
      </c>
      <c r="D5" s="67"/>
      <c r="E5" s="62"/>
      <c r="F5" s="34" t="s">
        <v>5</v>
      </c>
      <c r="G5" s="67"/>
      <c r="H5" s="62"/>
      <c r="I5" s="34" t="s">
        <v>6</v>
      </c>
      <c r="J5" s="67"/>
      <c r="K5" s="62"/>
    </row>
    <row r="6" spans="1:11" ht="13.5" thickBot="1">
      <c r="A6" s="66"/>
      <c r="B6" s="66"/>
      <c r="C6" s="60" t="s">
        <v>7</v>
      </c>
      <c r="D6" s="34" t="s">
        <v>8</v>
      </c>
      <c r="E6" s="62"/>
      <c r="F6" s="60" t="s">
        <v>9</v>
      </c>
      <c r="G6" s="34" t="s">
        <v>8</v>
      </c>
      <c r="H6" s="62"/>
      <c r="I6" s="60" t="s">
        <v>10</v>
      </c>
      <c r="J6" s="34" t="s">
        <v>8</v>
      </c>
      <c r="K6" s="62"/>
    </row>
    <row r="7" spans="1:11" ht="39" thickBot="1">
      <c r="A7" s="61"/>
      <c r="B7" s="61"/>
      <c r="C7" s="61"/>
      <c r="D7" s="2" t="s">
        <v>11</v>
      </c>
      <c r="E7" s="2" t="s">
        <v>12</v>
      </c>
      <c r="F7" s="61"/>
      <c r="G7" s="2" t="s">
        <v>11</v>
      </c>
      <c r="H7" s="2" t="s">
        <v>12</v>
      </c>
      <c r="I7" s="61"/>
      <c r="J7" s="2" t="s">
        <v>11</v>
      </c>
      <c r="K7" s="2" t="s">
        <v>12</v>
      </c>
    </row>
    <row r="8" spans="1:11" ht="13.5" thickBot="1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23.25" thickBot="1">
      <c r="A9" s="36" t="s">
        <v>13</v>
      </c>
      <c r="B9" s="33" t="s">
        <v>14</v>
      </c>
      <c r="C9" s="33">
        <f>C10+C15+C20+C23+C25+C29+C37+C39+C42+C45+C58</f>
        <v>212226.8</v>
      </c>
      <c r="D9" s="33">
        <f>D10+D15+D20+D23+D25+D29+D37+D39+D42+D45+D58</f>
        <v>41467.299999999996</v>
      </c>
      <c r="E9" s="37">
        <f aca="true" t="shared" si="0" ref="E9:E71">D9/C9*100</f>
        <v>19.5391439723918</v>
      </c>
      <c r="F9" s="33">
        <f>F10+F15+F20+F23+F25+F29+F37+F39+F42+F45+F58</f>
        <v>148870.19999999998</v>
      </c>
      <c r="G9" s="33">
        <f>G10+G15+G20+G23+G25+G29+G37+G39+G42+G45+G58</f>
        <v>30230.899999999998</v>
      </c>
      <c r="H9" s="37">
        <f>G9/F9*100</f>
        <v>20.306884789568365</v>
      </c>
      <c r="I9" s="33">
        <f>I10+I15+I20+I23+I25+I29+I37+I39+I42+I45+I58</f>
        <v>63356.600000000006</v>
      </c>
      <c r="J9" s="33">
        <f>J10+J15+J20+J23+J25+J29+J37+J39+J42+J45+J58</f>
        <v>11236.399999999998</v>
      </c>
      <c r="K9" s="37">
        <f aca="true" t="shared" si="1" ref="K9:K71">J9/I9*100</f>
        <v>17.735168869541607</v>
      </c>
    </row>
    <row r="10" spans="1:11" ht="23.25" thickBot="1">
      <c r="A10" s="36" t="s">
        <v>15</v>
      </c>
      <c r="B10" s="33" t="s">
        <v>16</v>
      </c>
      <c r="C10" s="33">
        <f>C11+C12+C13+C14</f>
        <v>142788</v>
      </c>
      <c r="D10" s="33">
        <f>D11+D12+D13+D14</f>
        <v>28526.5</v>
      </c>
      <c r="E10" s="37">
        <f t="shared" si="0"/>
        <v>19.978219458217776</v>
      </c>
      <c r="F10" s="33">
        <f>F11+F12+F13+F14</f>
        <v>124969.5</v>
      </c>
      <c r="G10" s="33">
        <f>G11+G12+G13+G14</f>
        <v>24966.1</v>
      </c>
      <c r="H10" s="37">
        <f aca="true" t="shared" si="2" ref="H10:H71">G10/F10*100</f>
        <v>19.977754572115593</v>
      </c>
      <c r="I10" s="33">
        <f>I11+I12+I13+I14</f>
        <v>17818.5</v>
      </c>
      <c r="J10" s="33">
        <f>J11+J12+J13+J14</f>
        <v>3560.4</v>
      </c>
      <c r="K10" s="37">
        <f t="shared" si="1"/>
        <v>19.981479922552403</v>
      </c>
    </row>
    <row r="11" spans="1:11" ht="129" customHeight="1" thickBot="1">
      <c r="A11" s="35" t="s">
        <v>212</v>
      </c>
      <c r="B11" s="28" t="s">
        <v>17</v>
      </c>
      <c r="C11" s="38">
        <f aca="true" t="shared" si="3" ref="C11:D15">F11+I11</f>
        <v>139788.1</v>
      </c>
      <c r="D11" s="38">
        <f t="shared" si="3"/>
        <v>28232.5</v>
      </c>
      <c r="E11" s="68">
        <f t="shared" si="0"/>
        <v>20.19664048656502</v>
      </c>
      <c r="F11" s="28">
        <v>122319.5</v>
      </c>
      <c r="G11" s="28">
        <v>24704.7</v>
      </c>
      <c r="H11" s="68">
        <f t="shared" si="2"/>
        <v>20.196861497962303</v>
      </c>
      <c r="I11" s="28">
        <v>17468.6</v>
      </c>
      <c r="J11" s="28">
        <v>3527.8</v>
      </c>
      <c r="K11" s="68">
        <f t="shared" si="1"/>
        <v>20.195092909563446</v>
      </c>
    </row>
    <row r="12" spans="1:11" ht="194.25" customHeight="1" thickBot="1">
      <c r="A12" s="13" t="s">
        <v>210</v>
      </c>
      <c r="B12" s="69" t="s">
        <v>18</v>
      </c>
      <c r="C12" s="70">
        <f t="shared" si="3"/>
        <v>2810.8</v>
      </c>
      <c r="D12" s="70">
        <f t="shared" si="3"/>
        <v>248.3</v>
      </c>
      <c r="E12" s="71">
        <f t="shared" si="0"/>
        <v>8.833783976092215</v>
      </c>
      <c r="F12" s="9">
        <v>2460.9</v>
      </c>
      <c r="G12" s="9">
        <v>217.3</v>
      </c>
      <c r="H12" s="71">
        <f t="shared" si="2"/>
        <v>8.830102807915804</v>
      </c>
      <c r="I12" s="9">
        <v>349.9</v>
      </c>
      <c r="J12" s="9">
        <v>31</v>
      </c>
      <c r="K12" s="71">
        <f t="shared" si="1"/>
        <v>8.859674192626466</v>
      </c>
    </row>
    <row r="13" spans="1:11" ht="77.25" thickBot="1">
      <c r="A13" s="30" t="s">
        <v>211</v>
      </c>
      <c r="B13" s="3" t="s">
        <v>19</v>
      </c>
      <c r="C13" s="40">
        <f t="shared" si="3"/>
        <v>0</v>
      </c>
      <c r="D13" s="40">
        <f t="shared" si="3"/>
        <v>12.7</v>
      </c>
      <c r="E13" s="37">
        <v>0</v>
      </c>
      <c r="F13" s="4"/>
      <c r="G13" s="4">
        <v>11.1</v>
      </c>
      <c r="H13" s="37">
        <v>0</v>
      </c>
      <c r="I13" s="4"/>
      <c r="J13" s="4">
        <v>1.6</v>
      </c>
      <c r="K13" s="37">
        <v>0</v>
      </c>
    </row>
    <row r="14" spans="1:11" ht="161.25" customHeight="1" thickBot="1">
      <c r="A14" s="13" t="s">
        <v>213</v>
      </c>
      <c r="B14" s="4" t="s">
        <v>209</v>
      </c>
      <c r="C14" s="40">
        <f t="shared" si="3"/>
        <v>189.1</v>
      </c>
      <c r="D14" s="40">
        <f t="shared" si="3"/>
        <v>33</v>
      </c>
      <c r="E14" s="37">
        <f t="shared" si="0"/>
        <v>17.451084082496035</v>
      </c>
      <c r="F14" s="4">
        <v>189.1</v>
      </c>
      <c r="G14" s="4">
        <v>33</v>
      </c>
      <c r="H14" s="37">
        <f t="shared" si="2"/>
        <v>17.451084082496035</v>
      </c>
      <c r="I14" s="4"/>
      <c r="J14" s="4"/>
      <c r="K14" s="37">
        <v>0</v>
      </c>
    </row>
    <row r="15" spans="1:11" ht="23.25" thickBot="1">
      <c r="A15" s="36" t="s">
        <v>20</v>
      </c>
      <c r="B15" s="33" t="s">
        <v>21</v>
      </c>
      <c r="C15" s="33">
        <f t="shared" si="3"/>
        <v>12377.5</v>
      </c>
      <c r="D15" s="33">
        <f t="shared" si="3"/>
        <v>2706.5999999999995</v>
      </c>
      <c r="E15" s="37">
        <f t="shared" si="0"/>
        <v>21.867097556049277</v>
      </c>
      <c r="F15" s="33">
        <f>F16+F18+F19</f>
        <v>11842.5</v>
      </c>
      <c r="G15" s="33">
        <f>G16+G18+G19</f>
        <v>2704.3999999999996</v>
      </c>
      <c r="H15" s="37">
        <f t="shared" si="2"/>
        <v>22.836394342410806</v>
      </c>
      <c r="I15" s="33">
        <f>I16+I18+I19</f>
        <v>535</v>
      </c>
      <c r="J15" s="33">
        <f>J16+J18+J19</f>
        <v>2.2</v>
      </c>
      <c r="K15" s="37">
        <f t="shared" si="1"/>
        <v>0.4112149532710281</v>
      </c>
    </row>
    <row r="16" spans="1:11" ht="39" thickBot="1">
      <c r="A16" s="5" t="s">
        <v>22</v>
      </c>
      <c r="B16" s="4" t="s">
        <v>23</v>
      </c>
      <c r="C16" s="40">
        <f aca="true" t="shared" si="4" ref="C16:D22">F16+I16</f>
        <v>11307.5</v>
      </c>
      <c r="D16" s="40">
        <f>G16+J16</f>
        <v>2694.5</v>
      </c>
      <c r="E16" s="37">
        <f t="shared" si="0"/>
        <v>23.829316825116074</v>
      </c>
      <c r="F16" s="4">
        <v>11307.5</v>
      </c>
      <c r="G16" s="4">
        <v>2694.5</v>
      </c>
      <c r="H16" s="37">
        <f t="shared" si="2"/>
        <v>23.829316825116074</v>
      </c>
      <c r="I16" s="4"/>
      <c r="J16" s="4"/>
      <c r="K16" s="37">
        <v>0</v>
      </c>
    </row>
    <row r="17" spans="1:11" ht="13.5" hidden="1" thickBot="1">
      <c r="A17" s="5"/>
      <c r="B17" s="4"/>
      <c r="C17" s="40"/>
      <c r="D17" s="40"/>
      <c r="E17" s="37" t="e">
        <f t="shared" si="0"/>
        <v>#DIV/0!</v>
      </c>
      <c r="F17" s="4"/>
      <c r="G17" s="4"/>
      <c r="H17" s="37" t="e">
        <f t="shared" si="2"/>
        <v>#DIV/0!</v>
      </c>
      <c r="I17" s="4"/>
      <c r="J17" s="4"/>
      <c r="K17" s="37" t="e">
        <f t="shared" si="1"/>
        <v>#DIV/0!</v>
      </c>
    </row>
    <row r="18" spans="1:11" ht="51.75" thickBot="1">
      <c r="A18" s="5" t="s">
        <v>24</v>
      </c>
      <c r="B18" s="4" t="s">
        <v>25</v>
      </c>
      <c r="C18" s="40">
        <f t="shared" si="4"/>
        <v>1070</v>
      </c>
      <c r="D18" s="40">
        <f t="shared" si="4"/>
        <v>4.4</v>
      </c>
      <c r="E18" s="37">
        <f t="shared" si="0"/>
        <v>0.4112149532710281</v>
      </c>
      <c r="F18" s="4">
        <v>535</v>
      </c>
      <c r="G18" s="4">
        <v>2.2</v>
      </c>
      <c r="H18" s="37">
        <f t="shared" si="2"/>
        <v>0.4112149532710281</v>
      </c>
      <c r="I18" s="4">
        <v>535</v>
      </c>
      <c r="J18" s="4">
        <v>2.2</v>
      </c>
      <c r="K18" s="37">
        <f t="shared" si="1"/>
        <v>0.4112149532710281</v>
      </c>
    </row>
    <row r="19" spans="1:11" ht="39" thickBot="1">
      <c r="A19" s="5" t="s">
        <v>229</v>
      </c>
      <c r="B19" s="4" t="s">
        <v>230</v>
      </c>
      <c r="C19" s="40">
        <f t="shared" si="4"/>
        <v>0</v>
      </c>
      <c r="D19" s="40">
        <f t="shared" si="4"/>
        <v>7.7</v>
      </c>
      <c r="E19" s="37">
        <v>0</v>
      </c>
      <c r="F19" s="4"/>
      <c r="G19" s="4">
        <v>7.7</v>
      </c>
      <c r="H19" s="37">
        <v>0</v>
      </c>
      <c r="I19" s="4"/>
      <c r="J19" s="4"/>
      <c r="K19" s="37">
        <v>0</v>
      </c>
    </row>
    <row r="20" spans="1:11" ht="23.25" thickBot="1">
      <c r="A20" s="36" t="s">
        <v>26</v>
      </c>
      <c r="B20" s="33" t="s">
        <v>27</v>
      </c>
      <c r="C20" s="33">
        <f t="shared" si="4"/>
        <v>15275.400000000001</v>
      </c>
      <c r="D20" s="33">
        <f t="shared" si="4"/>
        <v>4132.7</v>
      </c>
      <c r="E20" s="37">
        <f t="shared" si="0"/>
        <v>27.05461068122602</v>
      </c>
      <c r="F20" s="33">
        <f>F21+F22</f>
        <v>0</v>
      </c>
      <c r="G20" s="33">
        <f>G21+G22</f>
        <v>0</v>
      </c>
      <c r="H20" s="37">
        <v>0</v>
      </c>
      <c r="I20" s="33">
        <f>I21+I22</f>
        <v>15275.400000000001</v>
      </c>
      <c r="J20" s="33">
        <f>J21+J22</f>
        <v>4132.7</v>
      </c>
      <c r="K20" s="37">
        <f t="shared" si="1"/>
        <v>27.05461068122602</v>
      </c>
    </row>
    <row r="21" spans="1:11" ht="26.25" thickBot="1">
      <c r="A21" s="5" t="s">
        <v>28</v>
      </c>
      <c r="B21" s="4" t="s">
        <v>29</v>
      </c>
      <c r="C21" s="40">
        <f t="shared" si="4"/>
        <v>2930.3</v>
      </c>
      <c r="D21" s="40">
        <f t="shared" si="4"/>
        <v>130.1</v>
      </c>
      <c r="E21" s="37">
        <f t="shared" si="0"/>
        <v>4.439818448623008</v>
      </c>
      <c r="F21" s="4"/>
      <c r="G21" s="4"/>
      <c r="H21" s="37">
        <v>0</v>
      </c>
      <c r="I21" s="4">
        <v>2930.3</v>
      </c>
      <c r="J21" s="4">
        <v>130.1</v>
      </c>
      <c r="K21" s="37">
        <f t="shared" si="1"/>
        <v>4.439818448623008</v>
      </c>
    </row>
    <row r="22" spans="1:11" ht="13.5" thickBot="1">
      <c r="A22" s="27" t="s">
        <v>30</v>
      </c>
      <c r="B22" s="28" t="s">
        <v>31</v>
      </c>
      <c r="C22" s="41">
        <f t="shared" si="4"/>
        <v>12345.1</v>
      </c>
      <c r="D22" s="41">
        <f t="shared" si="4"/>
        <v>4002.6</v>
      </c>
      <c r="E22" s="37">
        <f t="shared" si="0"/>
        <v>32.42258061903103</v>
      </c>
      <c r="F22" s="28"/>
      <c r="G22" s="28"/>
      <c r="H22" s="37">
        <v>0</v>
      </c>
      <c r="I22" s="28">
        <v>12345.1</v>
      </c>
      <c r="J22" s="28">
        <v>4002.6</v>
      </c>
      <c r="K22" s="37">
        <f t="shared" si="1"/>
        <v>32.42258061903103</v>
      </c>
    </row>
    <row r="23" spans="1:11" ht="23.25" thickBot="1">
      <c r="A23" s="44" t="s">
        <v>32</v>
      </c>
      <c r="B23" s="42" t="s">
        <v>33</v>
      </c>
      <c r="C23" s="42">
        <f>C24</f>
        <v>663</v>
      </c>
      <c r="D23" s="42">
        <f>D24</f>
        <v>196.2</v>
      </c>
      <c r="E23" s="37">
        <f t="shared" si="0"/>
        <v>29.592760180995477</v>
      </c>
      <c r="F23" s="42">
        <f>F24</f>
        <v>663</v>
      </c>
      <c r="G23" s="42">
        <f>G24</f>
        <v>196.2</v>
      </c>
      <c r="H23" s="37">
        <f t="shared" si="2"/>
        <v>29.592760180995477</v>
      </c>
      <c r="I23" s="42">
        <f>I24</f>
        <v>0</v>
      </c>
      <c r="J23" s="42">
        <f>J24</f>
        <v>0</v>
      </c>
      <c r="K23" s="37">
        <v>0</v>
      </c>
    </row>
    <row r="24" spans="1:11" ht="115.5" thickBot="1">
      <c r="A24" s="5" t="s">
        <v>34</v>
      </c>
      <c r="B24" s="4" t="s">
        <v>35</v>
      </c>
      <c r="C24" s="40">
        <f aca="true" t="shared" si="5" ref="C24:D26">F24+I24</f>
        <v>663</v>
      </c>
      <c r="D24" s="40">
        <f t="shared" si="5"/>
        <v>196.2</v>
      </c>
      <c r="E24" s="37">
        <f t="shared" si="0"/>
        <v>29.592760180995477</v>
      </c>
      <c r="F24" s="4">
        <v>663</v>
      </c>
      <c r="G24" s="4">
        <v>196.2</v>
      </c>
      <c r="H24" s="37">
        <f t="shared" si="2"/>
        <v>29.592760180995477</v>
      </c>
      <c r="I24" s="4"/>
      <c r="J24" s="4"/>
      <c r="K24" s="37">
        <v>0</v>
      </c>
    </row>
    <row r="25" spans="1:11" ht="57" thickBot="1">
      <c r="A25" s="36" t="s">
        <v>36</v>
      </c>
      <c r="B25" s="33" t="s">
        <v>37</v>
      </c>
      <c r="C25" s="33">
        <f t="shared" si="5"/>
        <v>0</v>
      </c>
      <c r="D25" s="33">
        <f t="shared" si="5"/>
        <v>0.2</v>
      </c>
      <c r="E25" s="37">
        <v>0</v>
      </c>
      <c r="F25" s="33">
        <f>F26+F28</f>
        <v>0</v>
      </c>
      <c r="G25" s="33">
        <f>G26+G28</f>
        <v>0</v>
      </c>
      <c r="H25" s="37">
        <v>0</v>
      </c>
      <c r="I25" s="33">
        <f>I26+I28</f>
        <v>0</v>
      </c>
      <c r="J25" s="33">
        <f>J26+J28</f>
        <v>0.2</v>
      </c>
      <c r="K25" s="37">
        <v>0</v>
      </c>
    </row>
    <row r="26" spans="1:11" ht="64.5" thickBot="1">
      <c r="A26" s="13" t="s">
        <v>38</v>
      </c>
      <c r="B26" s="10" t="s">
        <v>214</v>
      </c>
      <c r="C26" s="39">
        <f t="shared" si="5"/>
        <v>0</v>
      </c>
      <c r="D26" s="39">
        <f t="shared" si="5"/>
        <v>0.2</v>
      </c>
      <c r="E26" s="37">
        <v>0</v>
      </c>
      <c r="F26" s="10">
        <v>0</v>
      </c>
      <c r="G26" s="10">
        <v>0</v>
      </c>
      <c r="H26" s="37">
        <v>0</v>
      </c>
      <c r="I26" s="10">
        <v>0</v>
      </c>
      <c r="J26" s="10">
        <v>0.2</v>
      </c>
      <c r="K26" s="37">
        <v>0</v>
      </c>
    </row>
    <row r="27" spans="1:11" ht="13.5" hidden="1" thickBot="1">
      <c r="A27" s="5"/>
      <c r="B27" s="4"/>
      <c r="C27" s="40"/>
      <c r="D27" s="40"/>
      <c r="E27" s="37" t="e">
        <f t="shared" si="0"/>
        <v>#DIV/0!</v>
      </c>
      <c r="F27" s="4"/>
      <c r="G27" s="4"/>
      <c r="H27" s="37" t="e">
        <f t="shared" si="2"/>
        <v>#DIV/0!</v>
      </c>
      <c r="I27" s="4"/>
      <c r="J27" s="4"/>
      <c r="K27" s="37" t="e">
        <f t="shared" si="1"/>
        <v>#DIV/0!</v>
      </c>
    </row>
    <row r="28" spans="1:11" ht="128.25" hidden="1" thickBot="1">
      <c r="A28" s="5" t="s">
        <v>39</v>
      </c>
      <c r="B28" s="4" t="s">
        <v>215</v>
      </c>
      <c r="C28" s="40">
        <f aca="true" t="shared" si="6" ref="C28:D32">F28+I28</f>
        <v>0</v>
      </c>
      <c r="D28" s="40">
        <v>0</v>
      </c>
      <c r="E28" s="37" t="e">
        <f t="shared" si="0"/>
        <v>#DIV/0!</v>
      </c>
      <c r="F28" s="4">
        <v>0</v>
      </c>
      <c r="G28" s="4">
        <v>0</v>
      </c>
      <c r="H28" s="37" t="e">
        <f t="shared" si="2"/>
        <v>#DIV/0!</v>
      </c>
      <c r="I28" s="4">
        <v>0</v>
      </c>
      <c r="J28" s="4">
        <v>0</v>
      </c>
      <c r="K28" s="37" t="e">
        <f t="shared" si="1"/>
        <v>#DIV/0!</v>
      </c>
    </row>
    <row r="29" spans="1:11" ht="57" thickBot="1">
      <c r="A29" s="44" t="s">
        <v>40</v>
      </c>
      <c r="B29" s="42" t="s">
        <v>41</v>
      </c>
      <c r="C29" s="42">
        <f t="shared" si="6"/>
        <v>16479.4</v>
      </c>
      <c r="D29" s="42">
        <f t="shared" si="6"/>
        <v>681.5</v>
      </c>
      <c r="E29" s="37">
        <f t="shared" si="0"/>
        <v>4.13546609706664</v>
      </c>
      <c r="F29" s="42">
        <f>F30+F34+F36</f>
        <v>4164.5</v>
      </c>
      <c r="G29" s="42">
        <f>G30+G34+G36</f>
        <v>256.1</v>
      </c>
      <c r="H29" s="37">
        <f t="shared" si="2"/>
        <v>6.149597790851243</v>
      </c>
      <c r="I29" s="42">
        <f>I30+I34+I36</f>
        <v>12314.9</v>
      </c>
      <c r="J29" s="42">
        <f>J30+J34+J36</f>
        <v>425.4</v>
      </c>
      <c r="K29" s="37">
        <f t="shared" si="1"/>
        <v>3.4543520450835983</v>
      </c>
    </row>
    <row r="30" spans="1:11" ht="54" customHeight="1" thickBot="1">
      <c r="A30" s="5" t="s">
        <v>42</v>
      </c>
      <c r="B30" s="4" t="s">
        <v>43</v>
      </c>
      <c r="C30" s="40">
        <f t="shared" si="6"/>
        <v>15057.5</v>
      </c>
      <c r="D30" s="40">
        <f t="shared" si="6"/>
        <v>681.5</v>
      </c>
      <c r="E30" s="37">
        <f t="shared" si="0"/>
        <v>4.5259837290386855</v>
      </c>
      <c r="F30" s="4">
        <v>2764.7</v>
      </c>
      <c r="G30" s="4">
        <v>256.1</v>
      </c>
      <c r="H30" s="37">
        <f t="shared" si="2"/>
        <v>9.2632111983217</v>
      </c>
      <c r="I30" s="4">
        <v>12292.8</v>
      </c>
      <c r="J30" s="4">
        <v>425.4</v>
      </c>
      <c r="K30" s="37">
        <f t="shared" si="1"/>
        <v>3.460562280359235</v>
      </c>
    </row>
    <row r="31" spans="1:11" ht="127.5" customHeight="1" thickBot="1">
      <c r="A31" s="13" t="s">
        <v>44</v>
      </c>
      <c r="B31" s="10" t="s">
        <v>45</v>
      </c>
      <c r="C31" s="39">
        <f t="shared" si="6"/>
        <v>4100</v>
      </c>
      <c r="D31" s="39">
        <f t="shared" si="6"/>
        <v>200</v>
      </c>
      <c r="E31" s="37">
        <f t="shared" si="0"/>
        <v>4.878048780487805</v>
      </c>
      <c r="F31" s="10">
        <v>2050</v>
      </c>
      <c r="G31" s="10">
        <v>100</v>
      </c>
      <c r="H31" s="37">
        <f t="shared" si="2"/>
        <v>4.878048780487805</v>
      </c>
      <c r="I31" s="10">
        <v>2050</v>
      </c>
      <c r="J31" s="10">
        <v>100</v>
      </c>
      <c r="K31" s="37">
        <f t="shared" si="1"/>
        <v>4.878048780487805</v>
      </c>
    </row>
    <row r="32" spans="1:11" ht="127.5" customHeight="1" thickBot="1">
      <c r="A32" s="5" t="s">
        <v>232</v>
      </c>
      <c r="B32" s="4" t="s">
        <v>231</v>
      </c>
      <c r="C32" s="39">
        <f t="shared" si="6"/>
        <v>50.9</v>
      </c>
      <c r="D32" s="39">
        <f t="shared" si="6"/>
        <v>0</v>
      </c>
      <c r="E32" s="37">
        <f t="shared" si="0"/>
        <v>0</v>
      </c>
      <c r="F32" s="4"/>
      <c r="G32" s="4"/>
      <c r="H32" s="37">
        <v>0</v>
      </c>
      <c r="I32" s="4">
        <v>50.9</v>
      </c>
      <c r="J32" s="4"/>
      <c r="K32" s="37">
        <f t="shared" si="1"/>
        <v>0</v>
      </c>
    </row>
    <row r="33" spans="1:11" ht="77.25" thickBot="1">
      <c r="A33" s="5" t="s">
        <v>233</v>
      </c>
      <c r="B33" s="4" t="s">
        <v>242</v>
      </c>
      <c r="C33" s="40">
        <f aca="true" t="shared" si="7" ref="C33:D37">F33+I33</f>
        <v>10906.6</v>
      </c>
      <c r="D33" s="40">
        <f t="shared" si="7"/>
        <v>481.5</v>
      </c>
      <c r="E33" s="37">
        <f t="shared" si="0"/>
        <v>4.414758036418315</v>
      </c>
      <c r="F33" s="4">
        <v>714.7</v>
      </c>
      <c r="G33" s="4">
        <v>156.1</v>
      </c>
      <c r="H33" s="37">
        <f t="shared" si="2"/>
        <v>21.841332027424095</v>
      </c>
      <c r="I33" s="4">
        <v>10191.9</v>
      </c>
      <c r="J33" s="4">
        <v>325.4</v>
      </c>
      <c r="K33" s="37">
        <f t="shared" si="1"/>
        <v>3.1927314828442195</v>
      </c>
    </row>
    <row r="34" spans="1:11" ht="79.5" customHeight="1" thickBot="1">
      <c r="A34" s="5" t="s">
        <v>46</v>
      </c>
      <c r="B34" s="4" t="s">
        <v>47</v>
      </c>
      <c r="C34" s="40">
        <f t="shared" si="7"/>
        <v>1421.8999999999999</v>
      </c>
      <c r="D34" s="40">
        <f t="shared" si="7"/>
        <v>0</v>
      </c>
      <c r="E34" s="37">
        <f t="shared" si="0"/>
        <v>0</v>
      </c>
      <c r="F34" s="4">
        <v>1399.8</v>
      </c>
      <c r="G34" s="4"/>
      <c r="H34" s="37">
        <f t="shared" si="2"/>
        <v>0</v>
      </c>
      <c r="I34" s="4">
        <v>22.1</v>
      </c>
      <c r="J34" s="4"/>
      <c r="K34" s="37">
        <f t="shared" si="1"/>
        <v>0</v>
      </c>
    </row>
    <row r="35" spans="1:11" ht="79.5" customHeight="1" hidden="1" thickBot="1">
      <c r="A35" s="5"/>
      <c r="B35" s="4"/>
      <c r="C35" s="40"/>
      <c r="D35" s="40"/>
      <c r="E35" s="37" t="e">
        <f t="shared" si="0"/>
        <v>#DIV/0!</v>
      </c>
      <c r="F35" s="4"/>
      <c r="G35" s="4"/>
      <c r="H35" s="37" t="e">
        <f t="shared" si="2"/>
        <v>#DIV/0!</v>
      </c>
      <c r="I35" s="4"/>
      <c r="J35" s="4"/>
      <c r="K35" s="37" t="e">
        <f t="shared" si="1"/>
        <v>#DIV/0!</v>
      </c>
    </row>
    <row r="36" spans="1:11" ht="78" customHeight="1" hidden="1" thickBot="1">
      <c r="A36" s="5" t="s">
        <v>48</v>
      </c>
      <c r="B36" s="4" t="s">
        <v>49</v>
      </c>
      <c r="C36" s="40">
        <f t="shared" si="7"/>
        <v>0</v>
      </c>
      <c r="D36" s="40">
        <f t="shared" si="7"/>
        <v>0</v>
      </c>
      <c r="E36" s="37" t="e">
        <f t="shared" si="0"/>
        <v>#DIV/0!</v>
      </c>
      <c r="F36" s="4"/>
      <c r="G36" s="4"/>
      <c r="H36" s="37" t="e">
        <f t="shared" si="2"/>
        <v>#DIV/0!</v>
      </c>
      <c r="I36" s="4"/>
      <c r="J36" s="4"/>
      <c r="K36" s="37" t="e">
        <f t="shared" si="1"/>
        <v>#DIV/0!</v>
      </c>
    </row>
    <row r="37" spans="1:11" ht="23.25" thickBot="1">
      <c r="A37" s="44" t="s">
        <v>50</v>
      </c>
      <c r="B37" s="42" t="s">
        <v>51</v>
      </c>
      <c r="C37" s="42">
        <f t="shared" si="7"/>
        <v>562.8</v>
      </c>
      <c r="D37" s="42">
        <f t="shared" si="7"/>
        <v>112.8</v>
      </c>
      <c r="E37" s="37">
        <f t="shared" si="0"/>
        <v>20.042643923240938</v>
      </c>
      <c r="F37" s="42">
        <f>F38</f>
        <v>562.8</v>
      </c>
      <c r="G37" s="42">
        <f>G38</f>
        <v>112.8</v>
      </c>
      <c r="H37" s="37">
        <f t="shared" si="2"/>
        <v>20.042643923240938</v>
      </c>
      <c r="I37" s="42">
        <f>I38</f>
        <v>0</v>
      </c>
      <c r="J37" s="42">
        <f>J38</f>
        <v>0</v>
      </c>
      <c r="K37" s="37">
        <v>0</v>
      </c>
    </row>
    <row r="38" spans="1:11" ht="39" thickBot="1">
      <c r="A38" s="45" t="s">
        <v>52</v>
      </c>
      <c r="B38" s="40" t="s">
        <v>53</v>
      </c>
      <c r="C38" s="40">
        <f>F38+I38</f>
        <v>562.8</v>
      </c>
      <c r="D38" s="40">
        <f>G38+J38</f>
        <v>112.8</v>
      </c>
      <c r="E38" s="37">
        <f t="shared" si="0"/>
        <v>20.042643923240938</v>
      </c>
      <c r="F38" s="40">
        <v>562.8</v>
      </c>
      <c r="G38" s="40">
        <v>112.8</v>
      </c>
      <c r="H38" s="37">
        <f t="shared" si="2"/>
        <v>20.042643923240938</v>
      </c>
      <c r="I38" s="40"/>
      <c r="J38" s="40"/>
      <c r="K38" s="37">
        <v>0</v>
      </c>
    </row>
    <row r="39" spans="1:11" ht="36" customHeight="1" thickBot="1">
      <c r="A39" s="36" t="s">
        <v>218</v>
      </c>
      <c r="B39" s="33" t="s">
        <v>54</v>
      </c>
      <c r="C39" s="33">
        <f>C41</f>
        <v>1753.1999999999998</v>
      </c>
      <c r="D39" s="33">
        <f>D41</f>
        <v>81.9</v>
      </c>
      <c r="E39" s="37">
        <f t="shared" si="0"/>
        <v>4.671457905544148</v>
      </c>
      <c r="F39" s="33">
        <f>F41</f>
        <v>150.6</v>
      </c>
      <c r="G39" s="33">
        <f>G41</f>
        <v>81.9</v>
      </c>
      <c r="H39" s="37">
        <f t="shared" si="2"/>
        <v>54.38247011952192</v>
      </c>
      <c r="I39" s="33">
        <f>I41</f>
        <v>1602.6</v>
      </c>
      <c r="J39" s="33">
        <f>J41</f>
        <v>0</v>
      </c>
      <c r="K39" s="37">
        <f t="shared" si="1"/>
        <v>0</v>
      </c>
    </row>
    <row r="40" spans="1:11" ht="25.5" customHeight="1" hidden="1" thickBot="1">
      <c r="A40" s="45" t="s">
        <v>220</v>
      </c>
      <c r="B40" s="40" t="s">
        <v>216</v>
      </c>
      <c r="C40" s="40">
        <f>F40+I40</f>
        <v>1632</v>
      </c>
      <c r="D40" s="40">
        <f>G40+J40</f>
        <v>93.4</v>
      </c>
      <c r="E40" s="37">
        <f t="shared" si="0"/>
        <v>5.723039215686275</v>
      </c>
      <c r="F40" s="40">
        <v>1485</v>
      </c>
      <c r="G40" s="40">
        <v>47.5</v>
      </c>
      <c r="H40" s="37">
        <f t="shared" si="2"/>
        <v>3.1986531986531985</v>
      </c>
      <c r="I40" s="40">
        <v>147</v>
      </c>
      <c r="J40" s="40">
        <v>45.9</v>
      </c>
      <c r="K40" s="37">
        <f t="shared" si="1"/>
        <v>31.224489795918366</v>
      </c>
    </row>
    <row r="41" spans="1:11" ht="26.25" thickBot="1">
      <c r="A41" s="45" t="s">
        <v>219</v>
      </c>
      <c r="B41" s="40" t="s">
        <v>217</v>
      </c>
      <c r="C41" s="40">
        <f>F41+I41</f>
        <v>1753.1999999999998</v>
      </c>
      <c r="D41" s="40">
        <f>G41+J41</f>
        <v>81.9</v>
      </c>
      <c r="E41" s="37">
        <f t="shared" si="0"/>
        <v>4.671457905544148</v>
      </c>
      <c r="F41" s="40">
        <v>150.6</v>
      </c>
      <c r="G41" s="40">
        <v>81.9</v>
      </c>
      <c r="H41" s="37">
        <f t="shared" si="2"/>
        <v>54.38247011952192</v>
      </c>
      <c r="I41" s="40">
        <v>1602.6</v>
      </c>
      <c r="J41" s="40"/>
      <c r="K41" s="37">
        <f t="shared" si="1"/>
        <v>0</v>
      </c>
    </row>
    <row r="42" spans="1:11" ht="34.5" thickBot="1">
      <c r="A42" s="36" t="s">
        <v>55</v>
      </c>
      <c r="B42" s="33" t="s">
        <v>56</v>
      </c>
      <c r="C42" s="33">
        <f>C43+C44</f>
        <v>21955.7</v>
      </c>
      <c r="D42" s="33">
        <f>D43+D44</f>
        <v>4895.1</v>
      </c>
      <c r="E42" s="37">
        <f t="shared" si="0"/>
        <v>22.295349271487588</v>
      </c>
      <c r="F42" s="33">
        <f>F43+F44</f>
        <v>6250</v>
      </c>
      <c r="G42" s="33">
        <f>G43+G44</f>
        <v>1779.6</v>
      </c>
      <c r="H42" s="37">
        <f t="shared" si="2"/>
        <v>28.473599999999998</v>
      </c>
      <c r="I42" s="33">
        <f>I43+I44</f>
        <v>15705.7</v>
      </c>
      <c r="J42" s="33">
        <f>J43+J44</f>
        <v>3115.5</v>
      </c>
      <c r="K42" s="37">
        <f t="shared" si="1"/>
        <v>19.836747168225546</v>
      </c>
    </row>
    <row r="43" spans="1:11" ht="54" customHeight="1" thickBot="1">
      <c r="A43" s="45" t="s">
        <v>57</v>
      </c>
      <c r="B43" s="40" t="s">
        <v>58</v>
      </c>
      <c r="C43" s="40">
        <f>F43+I43</f>
        <v>9455.7</v>
      </c>
      <c r="D43" s="40">
        <f>G43+J43</f>
        <v>1335.9</v>
      </c>
      <c r="E43" s="37">
        <f t="shared" si="0"/>
        <v>14.127986293981406</v>
      </c>
      <c r="F43" s="40"/>
      <c r="G43" s="40"/>
      <c r="H43" s="37">
        <v>0</v>
      </c>
      <c r="I43" s="40">
        <v>9455.7</v>
      </c>
      <c r="J43" s="40">
        <v>1335.9</v>
      </c>
      <c r="K43" s="37">
        <f t="shared" si="1"/>
        <v>14.127986293981406</v>
      </c>
    </row>
    <row r="44" spans="1:11" ht="90" thickBot="1">
      <c r="A44" s="45" t="s">
        <v>59</v>
      </c>
      <c r="B44" s="40" t="s">
        <v>60</v>
      </c>
      <c r="C44" s="40">
        <f>F44+I44</f>
        <v>12500</v>
      </c>
      <c r="D44" s="40">
        <f>G44+J44</f>
        <v>3559.2</v>
      </c>
      <c r="E44" s="37">
        <f t="shared" si="0"/>
        <v>28.473599999999998</v>
      </c>
      <c r="F44" s="40">
        <v>6250</v>
      </c>
      <c r="G44" s="40">
        <v>1779.6</v>
      </c>
      <c r="H44" s="37">
        <f t="shared" si="2"/>
        <v>28.473599999999998</v>
      </c>
      <c r="I44" s="40">
        <v>6250</v>
      </c>
      <c r="J44" s="40">
        <v>1779.6</v>
      </c>
      <c r="K44" s="37">
        <f t="shared" si="1"/>
        <v>28.473599999999998</v>
      </c>
    </row>
    <row r="45" spans="1:11" ht="23.25" thickBot="1">
      <c r="A45" s="36" t="s">
        <v>61</v>
      </c>
      <c r="B45" s="33" t="s">
        <v>62</v>
      </c>
      <c r="C45" s="33">
        <f>C46+C47+C48+C53+C54+C55+C57</f>
        <v>371.8</v>
      </c>
      <c r="D45" s="33">
        <f>D46+D47+D48+D53+D54+D55+D57</f>
        <v>132.5</v>
      </c>
      <c r="E45" s="37">
        <f t="shared" si="0"/>
        <v>35.63743948359333</v>
      </c>
      <c r="F45" s="33">
        <f>F46+F47+F48+F53+F54+F55+F57</f>
        <v>267.3</v>
      </c>
      <c r="G45" s="33">
        <f>G46+G47+G48+G53+G54+G55+G57</f>
        <v>132.5</v>
      </c>
      <c r="H45" s="37">
        <f t="shared" si="2"/>
        <v>49.56977179199401</v>
      </c>
      <c r="I45" s="33">
        <f>I46+I47+I48+I53+I54+I55+I57</f>
        <v>104.5</v>
      </c>
      <c r="J45" s="33">
        <f>J46+J47+J48+J53+J54+J55+J57</f>
        <v>0</v>
      </c>
      <c r="K45" s="37">
        <f t="shared" si="1"/>
        <v>0</v>
      </c>
    </row>
    <row r="46" spans="1:11" ht="40.5" customHeight="1" thickBot="1">
      <c r="A46" s="5" t="s">
        <v>203</v>
      </c>
      <c r="B46" s="4" t="s">
        <v>204</v>
      </c>
      <c r="C46" s="40">
        <f aca="true" t="shared" si="8" ref="C46:D55">F46+I46</f>
        <v>4</v>
      </c>
      <c r="D46" s="40">
        <f t="shared" si="8"/>
        <v>0</v>
      </c>
      <c r="E46" s="37">
        <f t="shared" si="0"/>
        <v>0</v>
      </c>
      <c r="F46" s="4">
        <v>4</v>
      </c>
      <c r="G46" s="4"/>
      <c r="H46" s="37">
        <f t="shared" si="2"/>
        <v>0</v>
      </c>
      <c r="I46" s="4"/>
      <c r="J46" s="4"/>
      <c r="K46" s="37">
        <v>0</v>
      </c>
    </row>
    <row r="47" spans="1:11" ht="63" customHeight="1" thickBot="1">
      <c r="A47" s="5" t="s">
        <v>234</v>
      </c>
      <c r="B47" s="4" t="s">
        <v>235</v>
      </c>
      <c r="C47" s="40">
        <f t="shared" si="8"/>
        <v>0</v>
      </c>
      <c r="D47" s="40">
        <f t="shared" si="8"/>
        <v>18</v>
      </c>
      <c r="E47" s="37">
        <v>0</v>
      </c>
      <c r="F47" s="4"/>
      <c r="G47" s="4">
        <v>18</v>
      </c>
      <c r="H47" s="37">
        <v>0</v>
      </c>
      <c r="I47" s="4"/>
      <c r="J47" s="4"/>
      <c r="K47" s="37">
        <v>0</v>
      </c>
    </row>
    <row r="48" spans="1:11" ht="166.5" thickBot="1">
      <c r="A48" s="5" t="s">
        <v>63</v>
      </c>
      <c r="B48" s="4" t="s">
        <v>64</v>
      </c>
      <c r="C48" s="40">
        <f t="shared" si="8"/>
        <v>30.8</v>
      </c>
      <c r="D48" s="40">
        <f t="shared" si="8"/>
        <v>0</v>
      </c>
      <c r="E48" s="37">
        <f t="shared" si="0"/>
        <v>0</v>
      </c>
      <c r="F48" s="4">
        <v>30.8</v>
      </c>
      <c r="G48" s="4"/>
      <c r="H48" s="37">
        <f t="shared" si="2"/>
        <v>0</v>
      </c>
      <c r="I48" s="4">
        <f>I50+I51+I52</f>
        <v>0</v>
      </c>
      <c r="J48" s="4">
        <f>J50+J51+J52</f>
        <v>0</v>
      </c>
      <c r="K48" s="37">
        <v>0</v>
      </c>
    </row>
    <row r="49" spans="1:11" ht="13.5" hidden="1" thickBot="1">
      <c r="A49" s="5"/>
      <c r="B49" s="4"/>
      <c r="C49" s="40"/>
      <c r="D49" s="40"/>
      <c r="E49" s="37" t="e">
        <f t="shared" si="0"/>
        <v>#DIV/0!</v>
      </c>
      <c r="F49" s="4"/>
      <c r="G49" s="4"/>
      <c r="H49" s="37" t="e">
        <f t="shared" si="2"/>
        <v>#DIV/0!</v>
      </c>
      <c r="I49" s="4"/>
      <c r="J49" s="4"/>
      <c r="K49" s="37" t="e">
        <f t="shared" si="1"/>
        <v>#DIV/0!</v>
      </c>
    </row>
    <row r="50" spans="1:11" ht="39" hidden="1" thickBot="1">
      <c r="A50" s="5" t="s">
        <v>65</v>
      </c>
      <c r="B50" s="4" t="s">
        <v>66</v>
      </c>
      <c r="C50" s="40">
        <f t="shared" si="8"/>
        <v>40</v>
      </c>
      <c r="D50" s="40">
        <f t="shared" si="8"/>
        <v>0</v>
      </c>
      <c r="E50" s="37">
        <f t="shared" si="0"/>
        <v>0</v>
      </c>
      <c r="F50" s="4">
        <v>40</v>
      </c>
      <c r="G50" s="4"/>
      <c r="H50" s="37">
        <f t="shared" si="2"/>
        <v>0</v>
      </c>
      <c r="I50" s="4"/>
      <c r="J50" s="4"/>
      <c r="K50" s="37" t="e">
        <f t="shared" si="1"/>
        <v>#DIV/0!</v>
      </c>
    </row>
    <row r="51" spans="1:11" ht="51.75" thickBot="1">
      <c r="A51" s="13" t="s">
        <v>67</v>
      </c>
      <c r="B51" s="10" t="s">
        <v>68</v>
      </c>
      <c r="C51" s="39">
        <f t="shared" si="8"/>
        <v>22</v>
      </c>
      <c r="D51" s="39">
        <f t="shared" si="8"/>
        <v>0</v>
      </c>
      <c r="E51" s="37">
        <f t="shared" si="0"/>
        <v>0</v>
      </c>
      <c r="F51" s="10">
        <v>22</v>
      </c>
      <c r="G51" s="10"/>
      <c r="H51" s="37">
        <f t="shared" si="2"/>
        <v>0</v>
      </c>
      <c r="I51" s="10"/>
      <c r="J51" s="10"/>
      <c r="K51" s="37">
        <v>0</v>
      </c>
    </row>
    <row r="52" spans="1:11" ht="39" thickBot="1">
      <c r="A52" s="5" t="s">
        <v>69</v>
      </c>
      <c r="B52" s="4" t="s">
        <v>70</v>
      </c>
      <c r="C52" s="40">
        <f t="shared" si="8"/>
        <v>8.8</v>
      </c>
      <c r="D52" s="40">
        <f t="shared" si="8"/>
        <v>0</v>
      </c>
      <c r="E52" s="37">
        <f t="shared" si="0"/>
        <v>0</v>
      </c>
      <c r="F52" s="4">
        <v>8.8</v>
      </c>
      <c r="G52" s="4"/>
      <c r="H52" s="37">
        <f t="shared" si="2"/>
        <v>0</v>
      </c>
      <c r="I52" s="4"/>
      <c r="J52" s="4"/>
      <c r="K52" s="37">
        <v>0</v>
      </c>
    </row>
    <row r="53" spans="1:11" ht="102.75" thickBot="1">
      <c r="A53" s="5" t="s">
        <v>237</v>
      </c>
      <c r="B53" s="4" t="s">
        <v>236</v>
      </c>
      <c r="C53" s="40">
        <f t="shared" si="8"/>
        <v>0</v>
      </c>
      <c r="D53" s="40">
        <f t="shared" si="8"/>
        <v>1</v>
      </c>
      <c r="E53" s="37">
        <v>0</v>
      </c>
      <c r="F53" s="4"/>
      <c r="G53" s="4">
        <v>1</v>
      </c>
      <c r="H53" s="37">
        <v>0</v>
      </c>
      <c r="I53" s="4"/>
      <c r="J53" s="4"/>
      <c r="K53" s="37">
        <v>0</v>
      </c>
    </row>
    <row r="54" spans="1:11" ht="141" thickBot="1">
      <c r="A54" s="5" t="s">
        <v>239</v>
      </c>
      <c r="B54" s="4" t="s">
        <v>238</v>
      </c>
      <c r="C54" s="40">
        <f t="shared" si="8"/>
        <v>1.5</v>
      </c>
      <c r="D54" s="40">
        <f t="shared" si="8"/>
        <v>0</v>
      </c>
      <c r="E54" s="37">
        <f t="shared" si="0"/>
        <v>0</v>
      </c>
      <c r="F54" s="4">
        <v>1.5</v>
      </c>
      <c r="G54" s="4"/>
      <c r="H54" s="37">
        <f t="shared" si="2"/>
        <v>0</v>
      </c>
      <c r="I54" s="4"/>
      <c r="J54" s="4"/>
      <c r="K54" s="37">
        <v>0</v>
      </c>
    </row>
    <row r="55" spans="1:11" ht="90" thickBot="1">
      <c r="A55" s="5" t="s">
        <v>241</v>
      </c>
      <c r="B55" s="4" t="s">
        <v>240</v>
      </c>
      <c r="C55" s="40">
        <f t="shared" si="8"/>
        <v>106.5</v>
      </c>
      <c r="D55" s="40">
        <f t="shared" si="8"/>
        <v>0</v>
      </c>
      <c r="E55" s="37">
        <f t="shared" si="0"/>
        <v>0</v>
      </c>
      <c r="F55" s="4">
        <v>2</v>
      </c>
      <c r="G55" s="4"/>
      <c r="H55" s="37">
        <f t="shared" si="2"/>
        <v>0</v>
      </c>
      <c r="I55" s="4">
        <v>104.5</v>
      </c>
      <c r="J55" s="4"/>
      <c r="K55" s="37">
        <f t="shared" si="1"/>
        <v>0</v>
      </c>
    </row>
    <row r="56" spans="1:11" ht="78.75" customHeight="1" hidden="1" thickBot="1">
      <c r="A56" s="5" t="s">
        <v>205</v>
      </c>
      <c r="B56" s="4" t="s">
        <v>206</v>
      </c>
      <c r="C56" s="40">
        <f>F56+I56</f>
        <v>0</v>
      </c>
      <c r="D56" s="40">
        <v>0</v>
      </c>
      <c r="E56" s="37" t="e">
        <f t="shared" si="0"/>
        <v>#DIV/0!</v>
      </c>
      <c r="F56" s="4">
        <v>0</v>
      </c>
      <c r="G56" s="4">
        <v>0</v>
      </c>
      <c r="H56" s="37" t="e">
        <f t="shared" si="2"/>
        <v>#DIV/0!</v>
      </c>
      <c r="I56" s="4"/>
      <c r="J56" s="4"/>
      <c r="K56" s="37" t="e">
        <f t="shared" si="1"/>
        <v>#DIV/0!</v>
      </c>
    </row>
    <row r="57" spans="1:11" ht="51.75" thickBot="1">
      <c r="A57" s="5" t="s">
        <v>71</v>
      </c>
      <c r="B57" s="4" t="s">
        <v>72</v>
      </c>
      <c r="C57" s="40">
        <f>F57+I57</f>
        <v>229</v>
      </c>
      <c r="D57" s="40">
        <f>G57+J57</f>
        <v>113.5</v>
      </c>
      <c r="E57" s="37">
        <f t="shared" si="0"/>
        <v>49.56331877729257</v>
      </c>
      <c r="F57" s="4">
        <v>229</v>
      </c>
      <c r="G57" s="4">
        <v>113.5</v>
      </c>
      <c r="H57" s="37">
        <f t="shared" si="2"/>
        <v>49.56331877729257</v>
      </c>
      <c r="I57" s="4">
        <v>0</v>
      </c>
      <c r="J57" s="4">
        <v>0</v>
      </c>
      <c r="K57" s="37">
        <v>0</v>
      </c>
    </row>
    <row r="58" spans="1:11" ht="23.25" thickBot="1">
      <c r="A58" s="36" t="s">
        <v>73</v>
      </c>
      <c r="B58" s="33" t="s">
        <v>74</v>
      </c>
      <c r="C58" s="33">
        <f>F58+I58</f>
        <v>0</v>
      </c>
      <c r="D58" s="33">
        <f>G58+J58</f>
        <v>1.3</v>
      </c>
      <c r="E58" s="37">
        <v>0</v>
      </c>
      <c r="F58" s="33">
        <f>F59+F60</f>
        <v>0</v>
      </c>
      <c r="G58" s="33">
        <f>G59+G60</f>
        <v>1.3</v>
      </c>
      <c r="H58" s="37">
        <v>0</v>
      </c>
      <c r="I58" s="33">
        <f>I59+I60</f>
        <v>0</v>
      </c>
      <c r="J58" s="33">
        <f>J59+J60</f>
        <v>0</v>
      </c>
      <c r="K58" s="37">
        <v>0</v>
      </c>
    </row>
    <row r="59" spans="1:11" ht="13.5" thickBot="1">
      <c r="A59" s="45" t="s">
        <v>75</v>
      </c>
      <c r="B59" s="40" t="s">
        <v>76</v>
      </c>
      <c r="C59" s="40">
        <f>F59+I59</f>
        <v>0</v>
      </c>
      <c r="D59" s="40"/>
      <c r="E59" s="37">
        <v>0</v>
      </c>
      <c r="F59" s="40"/>
      <c r="G59" s="40">
        <v>1.3</v>
      </c>
      <c r="H59" s="37">
        <v>0</v>
      </c>
      <c r="I59" s="40"/>
      <c r="J59" s="40"/>
      <c r="K59" s="37">
        <v>0</v>
      </c>
    </row>
    <row r="60" spans="1:11" ht="13.5" hidden="1" thickBot="1">
      <c r="A60" s="45" t="s">
        <v>73</v>
      </c>
      <c r="B60" s="40" t="s">
        <v>77</v>
      </c>
      <c r="C60" s="40">
        <f>F60+I60</f>
        <v>0</v>
      </c>
      <c r="D60" s="40">
        <f>G60+J60</f>
        <v>0</v>
      </c>
      <c r="E60" s="37" t="e">
        <f t="shared" si="0"/>
        <v>#DIV/0!</v>
      </c>
      <c r="F60" s="40"/>
      <c r="G60" s="40"/>
      <c r="H60" s="37" t="e">
        <f t="shared" si="2"/>
        <v>#DIV/0!</v>
      </c>
      <c r="I60" s="40"/>
      <c r="J60" s="40"/>
      <c r="K60" s="37" t="e">
        <f t="shared" si="1"/>
        <v>#DIV/0!</v>
      </c>
    </row>
    <row r="61" spans="1:11" ht="23.25" thickBot="1">
      <c r="A61" s="36" t="s">
        <v>78</v>
      </c>
      <c r="B61" s="33" t="s">
        <v>79</v>
      </c>
      <c r="C61" s="33">
        <f>C62+C68+C69</f>
        <v>175300.2</v>
      </c>
      <c r="D61" s="33">
        <v>47084.5</v>
      </c>
      <c r="E61" s="37">
        <f t="shared" si="0"/>
        <v>26.85935326942011</v>
      </c>
      <c r="F61" s="33">
        <f>F62+F68+F69</f>
        <v>154844.4</v>
      </c>
      <c r="G61" s="33">
        <f>G62+G68+G69</f>
        <v>46645.200000000004</v>
      </c>
      <c r="H61" s="37">
        <f t="shared" si="2"/>
        <v>30.12391794601549</v>
      </c>
      <c r="I61" s="33">
        <f>I63+I64+I65+I66+I69</f>
        <v>57178.09999999999</v>
      </c>
      <c r="J61" s="33">
        <f>J62+J68+J69</f>
        <v>7655.4</v>
      </c>
      <c r="K61" s="37">
        <f t="shared" si="1"/>
        <v>13.388692523885895</v>
      </c>
    </row>
    <row r="62" spans="1:11" ht="45.75" thickBot="1">
      <c r="A62" s="36" t="s">
        <v>224</v>
      </c>
      <c r="B62" s="33" t="s">
        <v>223</v>
      </c>
      <c r="C62" s="33">
        <f>C63+C64+C65+C66</f>
        <v>175300.2</v>
      </c>
      <c r="D62" s="33">
        <f>D63+D64+D65+D66</f>
        <v>47239.6</v>
      </c>
      <c r="E62" s="37">
        <f t="shared" si="0"/>
        <v>26.947830065225254</v>
      </c>
      <c r="F62" s="33">
        <f>F63+F64+F65+F66</f>
        <v>154844.4</v>
      </c>
      <c r="G62" s="33">
        <f>G63+G64+G65+G66</f>
        <v>46633.3</v>
      </c>
      <c r="H62" s="37">
        <f t="shared" si="2"/>
        <v>30.116232811777504</v>
      </c>
      <c r="I62" s="33">
        <f>I63+I64+I65+I66</f>
        <v>57178.09999999999</v>
      </c>
      <c r="J62" s="33">
        <f>J63+J64+J65+J66</f>
        <v>7822.4</v>
      </c>
      <c r="K62" s="37">
        <f t="shared" si="1"/>
        <v>13.680762389796094</v>
      </c>
    </row>
    <row r="63" spans="1:11" ht="39" thickBot="1">
      <c r="A63" s="5" t="s">
        <v>80</v>
      </c>
      <c r="B63" s="4" t="s">
        <v>81</v>
      </c>
      <c r="C63" s="40"/>
      <c r="D63" s="40"/>
      <c r="E63" s="37">
        <v>0</v>
      </c>
      <c r="F63" s="4"/>
      <c r="G63" s="4"/>
      <c r="H63" s="37">
        <v>0</v>
      </c>
      <c r="I63" s="4">
        <v>33339.2</v>
      </c>
      <c r="J63" s="4">
        <v>6272.2</v>
      </c>
      <c r="K63" s="37">
        <f t="shared" si="1"/>
        <v>18.813288861160437</v>
      </c>
    </row>
    <row r="64" spans="1:11" ht="39" thickBot="1">
      <c r="A64" s="13" t="s">
        <v>82</v>
      </c>
      <c r="B64" s="10" t="s">
        <v>83</v>
      </c>
      <c r="C64" s="39">
        <f aca="true" t="shared" si="9" ref="C64:D69">F64+I64</f>
        <v>43257.5</v>
      </c>
      <c r="D64" s="39">
        <f t="shared" si="9"/>
        <v>5368.6</v>
      </c>
      <c r="E64" s="37">
        <f t="shared" si="0"/>
        <v>12.410795815754494</v>
      </c>
      <c r="F64" s="10">
        <v>21208.8</v>
      </c>
      <c r="G64" s="10">
        <v>5368.6</v>
      </c>
      <c r="H64" s="37">
        <f t="shared" si="2"/>
        <v>25.313077590434162</v>
      </c>
      <c r="I64" s="10">
        <v>22048.7</v>
      </c>
      <c r="J64" s="10">
        <v>0</v>
      </c>
      <c r="K64" s="37">
        <f t="shared" si="1"/>
        <v>0</v>
      </c>
    </row>
    <row r="65" spans="1:11" ht="39" thickBot="1">
      <c r="A65" s="5" t="s">
        <v>84</v>
      </c>
      <c r="B65" s="4" t="s">
        <v>85</v>
      </c>
      <c r="C65" s="40">
        <f t="shared" si="9"/>
        <v>132042.7</v>
      </c>
      <c r="D65" s="40">
        <f t="shared" si="9"/>
        <v>41871</v>
      </c>
      <c r="E65" s="37">
        <f t="shared" si="0"/>
        <v>31.71019677725463</v>
      </c>
      <c r="F65" s="4">
        <v>130732.5</v>
      </c>
      <c r="G65" s="4">
        <v>40560.8</v>
      </c>
      <c r="H65" s="37">
        <f t="shared" si="2"/>
        <v>31.025796951790873</v>
      </c>
      <c r="I65" s="4">
        <v>1310.2</v>
      </c>
      <c r="J65" s="4">
        <v>1310.2</v>
      </c>
      <c r="K65" s="37">
        <f t="shared" si="1"/>
        <v>100</v>
      </c>
    </row>
    <row r="66" spans="1:11" ht="26.25" thickBot="1">
      <c r="A66" s="13" t="s">
        <v>86</v>
      </c>
      <c r="B66" s="10" t="s">
        <v>87</v>
      </c>
      <c r="C66" s="40"/>
      <c r="D66" s="40"/>
      <c r="E66" s="37">
        <v>0</v>
      </c>
      <c r="F66" s="10">
        <v>2903.1</v>
      </c>
      <c r="G66" s="10">
        <v>703.9</v>
      </c>
      <c r="H66" s="37">
        <f t="shared" si="2"/>
        <v>24.2464951258999</v>
      </c>
      <c r="I66" s="10">
        <v>480</v>
      </c>
      <c r="J66" s="10">
        <v>240</v>
      </c>
      <c r="K66" s="37">
        <f t="shared" si="1"/>
        <v>50</v>
      </c>
    </row>
    <row r="67" spans="1:11" ht="23.25" hidden="1" thickBot="1">
      <c r="A67" s="31" t="s">
        <v>221</v>
      </c>
      <c r="B67" s="32" t="s">
        <v>222</v>
      </c>
      <c r="C67" s="40">
        <f t="shared" si="9"/>
        <v>1365</v>
      </c>
      <c r="D67" s="40">
        <f t="shared" si="9"/>
        <v>202.5</v>
      </c>
      <c r="E67" s="37">
        <f t="shared" si="0"/>
        <v>14.835164835164836</v>
      </c>
      <c r="F67" s="33">
        <v>1365</v>
      </c>
      <c r="G67" s="33">
        <v>202.5</v>
      </c>
      <c r="H67" s="37">
        <f t="shared" si="2"/>
        <v>14.835164835164836</v>
      </c>
      <c r="I67" s="33"/>
      <c r="J67" s="33"/>
      <c r="K67" s="37" t="e">
        <f t="shared" si="1"/>
        <v>#DIV/0!</v>
      </c>
    </row>
    <row r="68" spans="1:11" ht="135.75" thickBot="1">
      <c r="A68" s="36" t="s">
        <v>244</v>
      </c>
      <c r="B68" s="33" t="s">
        <v>243</v>
      </c>
      <c r="C68" s="40">
        <f t="shared" si="9"/>
        <v>0</v>
      </c>
      <c r="D68" s="40">
        <f t="shared" si="9"/>
        <v>312.40000000000003</v>
      </c>
      <c r="E68" s="37">
        <v>0</v>
      </c>
      <c r="F68" s="33"/>
      <c r="G68" s="33">
        <v>309.3</v>
      </c>
      <c r="H68" s="37">
        <v>0</v>
      </c>
      <c r="I68" s="33"/>
      <c r="J68" s="33">
        <v>3.1</v>
      </c>
      <c r="K68" s="37">
        <v>0</v>
      </c>
    </row>
    <row r="69" spans="1:11" ht="68.25" thickBot="1">
      <c r="A69" s="7" t="s">
        <v>88</v>
      </c>
      <c r="B69" s="8" t="s">
        <v>89</v>
      </c>
      <c r="C69" s="33">
        <f t="shared" si="9"/>
        <v>0</v>
      </c>
      <c r="D69" s="33">
        <f t="shared" si="9"/>
        <v>-467.5</v>
      </c>
      <c r="E69" s="37">
        <v>0</v>
      </c>
      <c r="F69" s="8"/>
      <c r="G69" s="8">
        <v>-297.4</v>
      </c>
      <c r="H69" s="37">
        <v>0</v>
      </c>
      <c r="I69" s="8"/>
      <c r="J69" s="8">
        <v>-170.1</v>
      </c>
      <c r="K69" s="37">
        <v>0</v>
      </c>
    </row>
    <row r="70" spans="1:11" ht="13.5" thickBot="1">
      <c r="A70" s="16" t="s">
        <v>90</v>
      </c>
      <c r="B70" s="17"/>
      <c r="C70" s="43">
        <f>C9+C61</f>
        <v>387527</v>
      </c>
      <c r="D70" s="43">
        <v>88551.8</v>
      </c>
      <c r="E70" s="37">
        <f t="shared" si="0"/>
        <v>22.85048525651116</v>
      </c>
      <c r="F70" s="43">
        <f>F10+F15+F20+F23+F25+F29+F37+F39+F42+F45+F58+F61</f>
        <v>303714.6</v>
      </c>
      <c r="G70" s="43">
        <f>G10+G15+G20+G23+G25+G29+G37+G39+G42+G45+G58+G61</f>
        <v>76876.1</v>
      </c>
      <c r="H70" s="37">
        <f t="shared" si="2"/>
        <v>25.311954051599763</v>
      </c>
      <c r="I70" s="43">
        <f>I10+I15+I20+I23+I25+I29+I37+I39+I42+I45+I58+I61</f>
        <v>120534.7</v>
      </c>
      <c r="J70" s="43">
        <f>J10+J15+J20+J23+J25+J29+J37+J39+J42+J45+J58+J61</f>
        <v>18891.799999999996</v>
      </c>
      <c r="K70" s="37">
        <f t="shared" si="1"/>
        <v>15.673328925197472</v>
      </c>
    </row>
    <row r="71" spans="1:11" ht="23.25" thickBot="1">
      <c r="A71" s="14" t="s">
        <v>91</v>
      </c>
      <c r="B71" s="15"/>
      <c r="C71" s="42">
        <v>36722.3</v>
      </c>
      <c r="D71" s="42">
        <v>7216.1</v>
      </c>
      <c r="E71" s="37">
        <f t="shared" si="0"/>
        <v>19.650457623841643</v>
      </c>
      <c r="F71" s="42">
        <v>2903.1</v>
      </c>
      <c r="G71" s="42">
        <v>703.9</v>
      </c>
      <c r="H71" s="37">
        <f t="shared" si="2"/>
        <v>24.2464951258999</v>
      </c>
      <c r="I71" s="42">
        <v>33819.2</v>
      </c>
      <c r="J71" s="42">
        <v>6512.2</v>
      </c>
      <c r="K71" s="37">
        <f t="shared" si="1"/>
        <v>19.25592562804561</v>
      </c>
    </row>
    <row r="72" spans="1:11" ht="13.5" thickBot="1">
      <c r="A72" s="51" t="s">
        <v>92</v>
      </c>
      <c r="B72" s="52"/>
      <c r="C72" s="52"/>
      <c r="D72" s="52"/>
      <c r="E72" s="52"/>
      <c r="F72" s="52"/>
      <c r="G72" s="52"/>
      <c r="H72" s="52"/>
      <c r="I72" s="52"/>
      <c r="J72" s="52"/>
      <c r="K72" s="53"/>
    </row>
    <row r="73" spans="1:11" ht="13.5" thickBot="1">
      <c r="A73" s="54" t="s">
        <v>93</v>
      </c>
      <c r="B73" s="46" t="s">
        <v>94</v>
      </c>
      <c r="C73" s="57" t="s">
        <v>4</v>
      </c>
      <c r="D73" s="58"/>
      <c r="E73" s="59"/>
      <c r="F73" s="57" t="s">
        <v>5</v>
      </c>
      <c r="G73" s="58"/>
      <c r="H73" s="59"/>
      <c r="I73" s="57" t="s">
        <v>6</v>
      </c>
      <c r="J73" s="58"/>
      <c r="K73" s="59"/>
    </row>
    <row r="74" spans="1:11" ht="65.25" customHeight="1" thickBot="1">
      <c r="A74" s="56"/>
      <c r="B74" s="48"/>
      <c r="C74" s="4" t="s">
        <v>95</v>
      </c>
      <c r="D74" s="4" t="s">
        <v>96</v>
      </c>
      <c r="E74" s="4" t="s">
        <v>97</v>
      </c>
      <c r="F74" s="4" t="s">
        <v>95</v>
      </c>
      <c r="G74" s="4" t="s">
        <v>96</v>
      </c>
      <c r="H74" s="4" t="s">
        <v>97</v>
      </c>
      <c r="I74" s="4" t="s">
        <v>95</v>
      </c>
      <c r="J74" s="4" t="s">
        <v>96</v>
      </c>
      <c r="K74" s="4" t="s">
        <v>97</v>
      </c>
    </row>
    <row r="75" spans="1:11" ht="13.5" thickBot="1">
      <c r="A75" s="20">
        <v>1</v>
      </c>
      <c r="B75" s="8">
        <v>2</v>
      </c>
      <c r="C75" s="4">
        <v>3</v>
      </c>
      <c r="D75" s="4">
        <v>4</v>
      </c>
      <c r="E75" s="4">
        <v>5</v>
      </c>
      <c r="F75" s="4">
        <v>6</v>
      </c>
      <c r="G75" s="4">
        <v>7</v>
      </c>
      <c r="H75" s="4">
        <v>8</v>
      </c>
      <c r="I75" s="4">
        <v>9</v>
      </c>
      <c r="J75" s="4">
        <v>10</v>
      </c>
      <c r="K75" s="4">
        <v>11</v>
      </c>
    </row>
    <row r="76" spans="1:11" ht="23.25" thickBot="1">
      <c r="A76" s="7" t="s">
        <v>98</v>
      </c>
      <c r="B76" s="21" t="s">
        <v>99</v>
      </c>
      <c r="C76" s="8">
        <f>C77+C78+C79+C80+C81+C82+C83</f>
        <v>61088.6</v>
      </c>
      <c r="D76" s="8">
        <f>D77+D78+D79+D80+D81+D82+D83</f>
        <v>10809.1</v>
      </c>
      <c r="E76" s="18">
        <f>D76/C76*100</f>
        <v>17.694136058118865</v>
      </c>
      <c r="F76" s="8">
        <f>F77+F78+F79+F80+F82+F83</f>
        <v>34434</v>
      </c>
      <c r="G76" s="8">
        <f>G77+G78+G79+G80+G82+G83</f>
        <v>6799.7</v>
      </c>
      <c r="H76" s="18">
        <f>G76/F76*100</f>
        <v>19.747052331997445</v>
      </c>
      <c r="I76" s="8">
        <f>I77+I78+I79+I80+I81+I82+I83</f>
        <v>26654.6</v>
      </c>
      <c r="J76" s="8">
        <f>J77+J78+J79+J80+J82+J83</f>
        <v>4009.4</v>
      </c>
      <c r="K76" s="18">
        <f>J76/I76*100</f>
        <v>15.042056530580089</v>
      </c>
    </row>
    <row r="77" spans="1:11" ht="51.75" thickBot="1">
      <c r="A77" s="5" t="s">
        <v>100</v>
      </c>
      <c r="B77" s="22" t="s">
        <v>101</v>
      </c>
      <c r="C77" s="4">
        <f aca="true" t="shared" si="10" ref="C77:D83">F77+I77</f>
        <v>4080.9</v>
      </c>
      <c r="D77" s="4">
        <f t="shared" si="10"/>
        <v>648.5</v>
      </c>
      <c r="E77" s="6">
        <f aca="true" t="shared" si="11" ref="E77:E83">D77/C77*100</f>
        <v>15.891102452890294</v>
      </c>
      <c r="F77" s="4">
        <v>961.6</v>
      </c>
      <c r="G77" s="4">
        <v>174.9</v>
      </c>
      <c r="H77" s="6">
        <f aca="true" t="shared" si="12" ref="H77:H83">G77/F77*100</f>
        <v>18.188435940099833</v>
      </c>
      <c r="I77" s="4">
        <v>3119.3</v>
      </c>
      <c r="J77" s="4">
        <v>473.6</v>
      </c>
      <c r="K77" s="6">
        <f>J77/I77*100</f>
        <v>15.182893597922611</v>
      </c>
    </row>
    <row r="78" spans="1:11" ht="64.5" thickBot="1">
      <c r="A78" s="5" t="s">
        <v>102</v>
      </c>
      <c r="B78" s="22" t="s">
        <v>103</v>
      </c>
      <c r="C78" s="4">
        <f t="shared" si="10"/>
        <v>1993</v>
      </c>
      <c r="D78" s="4">
        <f t="shared" si="10"/>
        <v>477.4</v>
      </c>
      <c r="E78" s="6">
        <f t="shared" si="11"/>
        <v>23.953838434520822</v>
      </c>
      <c r="F78" s="4">
        <v>1946</v>
      </c>
      <c r="G78" s="4">
        <v>474</v>
      </c>
      <c r="H78" s="6">
        <f t="shared" si="12"/>
        <v>24.35765673175745</v>
      </c>
      <c r="I78" s="4">
        <v>47</v>
      </c>
      <c r="J78" s="4">
        <v>3.4</v>
      </c>
      <c r="K78" s="6">
        <f>J78/I78*100</f>
        <v>7.234042553191489</v>
      </c>
    </row>
    <row r="79" spans="1:11" ht="90" thickBot="1">
      <c r="A79" s="13" t="s">
        <v>104</v>
      </c>
      <c r="B79" s="23" t="s">
        <v>105</v>
      </c>
      <c r="C79" s="10">
        <f t="shared" si="10"/>
        <v>40792</v>
      </c>
      <c r="D79" s="10">
        <f t="shared" si="10"/>
        <v>7459.9</v>
      </c>
      <c r="E79" s="11">
        <f t="shared" si="11"/>
        <v>18.28765444204746</v>
      </c>
      <c r="F79" s="10">
        <v>20849.9</v>
      </c>
      <c r="G79" s="10">
        <v>4288.4</v>
      </c>
      <c r="H79" s="11">
        <f t="shared" si="12"/>
        <v>20.5679643547451</v>
      </c>
      <c r="I79" s="10">
        <v>19942.1</v>
      </c>
      <c r="J79" s="10">
        <v>3171.5</v>
      </c>
      <c r="K79" s="11">
        <f>J79/I79*100</f>
        <v>15.903540750472619</v>
      </c>
    </row>
    <row r="80" spans="1:11" ht="77.25" thickBot="1">
      <c r="A80" s="5" t="s">
        <v>106</v>
      </c>
      <c r="B80" s="22" t="s">
        <v>107</v>
      </c>
      <c r="C80" s="4">
        <f t="shared" si="10"/>
        <v>5610</v>
      </c>
      <c r="D80" s="4">
        <f t="shared" si="10"/>
        <v>1220.1</v>
      </c>
      <c r="E80" s="6">
        <f t="shared" si="11"/>
        <v>21.748663101604276</v>
      </c>
      <c r="F80" s="4">
        <v>5610</v>
      </c>
      <c r="G80" s="4">
        <v>1220.1</v>
      </c>
      <c r="H80" s="6">
        <f t="shared" si="12"/>
        <v>21.748663101604276</v>
      </c>
      <c r="I80" s="4"/>
      <c r="J80" s="4"/>
      <c r="K80" s="11"/>
    </row>
    <row r="81" spans="1:11" ht="26.25" thickBot="1">
      <c r="A81" s="5" t="s">
        <v>226</v>
      </c>
      <c r="B81" s="22" t="s">
        <v>227</v>
      </c>
      <c r="C81" s="4">
        <f t="shared" si="10"/>
        <v>849</v>
      </c>
      <c r="D81" s="4">
        <f t="shared" si="10"/>
        <v>0</v>
      </c>
      <c r="E81" s="6">
        <f t="shared" si="11"/>
        <v>0</v>
      </c>
      <c r="F81" s="4"/>
      <c r="G81" s="4"/>
      <c r="H81" s="6"/>
      <c r="I81" s="4">
        <v>849</v>
      </c>
      <c r="J81" s="4">
        <v>0</v>
      </c>
      <c r="K81" s="11">
        <f>J81/I81*100</f>
        <v>0</v>
      </c>
    </row>
    <row r="82" spans="1:11" ht="13.5" thickBot="1">
      <c r="A82" s="5" t="s">
        <v>108</v>
      </c>
      <c r="B82" s="22" t="s">
        <v>109</v>
      </c>
      <c r="C82" s="4">
        <f t="shared" si="10"/>
        <v>625</v>
      </c>
      <c r="D82" s="4">
        <f t="shared" si="10"/>
        <v>0</v>
      </c>
      <c r="E82" s="6">
        <f t="shared" si="11"/>
        <v>0</v>
      </c>
      <c r="F82" s="4">
        <v>200</v>
      </c>
      <c r="G82" s="4"/>
      <c r="H82" s="6">
        <f t="shared" si="12"/>
        <v>0</v>
      </c>
      <c r="I82" s="4">
        <v>425</v>
      </c>
      <c r="J82" s="4"/>
      <c r="K82" s="6">
        <f>J82/I82*100</f>
        <v>0</v>
      </c>
    </row>
    <row r="83" spans="1:11" ht="26.25" thickBot="1">
      <c r="A83" s="5" t="s">
        <v>110</v>
      </c>
      <c r="B83" s="22" t="s">
        <v>111</v>
      </c>
      <c r="C83" s="4">
        <f t="shared" si="10"/>
        <v>7138.7</v>
      </c>
      <c r="D83" s="4">
        <f t="shared" si="10"/>
        <v>1003.1999999999999</v>
      </c>
      <c r="E83" s="6">
        <f t="shared" si="11"/>
        <v>14.052978833681202</v>
      </c>
      <c r="F83" s="4">
        <v>4866.5</v>
      </c>
      <c r="G83" s="4">
        <v>642.3</v>
      </c>
      <c r="H83" s="6">
        <f t="shared" si="12"/>
        <v>13.198397205383744</v>
      </c>
      <c r="I83" s="4">
        <v>2272.2</v>
      </c>
      <c r="J83" s="4">
        <v>360.9</v>
      </c>
      <c r="K83" s="6">
        <f>J83/I83*100</f>
        <v>15.883284922101929</v>
      </c>
    </row>
    <row r="84" spans="1:11" ht="13.5" thickBot="1">
      <c r="A84" s="7" t="s">
        <v>112</v>
      </c>
      <c r="B84" s="21" t="s">
        <v>113</v>
      </c>
      <c r="C84" s="8">
        <f>C85</f>
        <v>1323.2</v>
      </c>
      <c r="D84" s="8">
        <f>D85</f>
        <v>256.3</v>
      </c>
      <c r="E84" s="18">
        <f aca="true" t="shared" si="13" ref="E84:E99">D84/C84*100</f>
        <v>19.369709794437725</v>
      </c>
      <c r="F84" s="8">
        <f>F85</f>
        <v>0</v>
      </c>
      <c r="G84" s="8">
        <f>G85</f>
        <v>0</v>
      </c>
      <c r="H84" s="18"/>
      <c r="I84" s="8">
        <f>I85</f>
        <v>1323.2</v>
      </c>
      <c r="J84" s="8">
        <f>J85</f>
        <v>256.3</v>
      </c>
      <c r="K84" s="18">
        <f aca="true" t="shared" si="14" ref="K84:K97">J84/I84*100</f>
        <v>19.369709794437725</v>
      </c>
    </row>
    <row r="85" spans="1:11" ht="26.25" thickBot="1">
      <c r="A85" s="5" t="s">
        <v>114</v>
      </c>
      <c r="B85" s="22" t="s">
        <v>115</v>
      </c>
      <c r="C85" s="4">
        <f aca="true" t="shared" si="15" ref="C85:D99">F85+I85</f>
        <v>1323.2</v>
      </c>
      <c r="D85" s="4">
        <f>J85</f>
        <v>256.3</v>
      </c>
      <c r="E85" s="6">
        <f t="shared" si="13"/>
        <v>19.369709794437725</v>
      </c>
      <c r="F85" s="4"/>
      <c r="G85" s="4"/>
      <c r="H85" s="6"/>
      <c r="I85" s="4">
        <v>1323.2</v>
      </c>
      <c r="J85" s="4">
        <v>256.3</v>
      </c>
      <c r="K85" s="6">
        <f t="shared" si="14"/>
        <v>19.369709794437725</v>
      </c>
    </row>
    <row r="86" spans="1:11" ht="34.5" thickBot="1">
      <c r="A86" s="7" t="s">
        <v>116</v>
      </c>
      <c r="B86" s="21" t="s">
        <v>117</v>
      </c>
      <c r="C86" s="8">
        <f>C87+C88+C89</f>
        <v>1206.5</v>
      </c>
      <c r="D86" s="8">
        <f>D87+D88+D89</f>
        <v>152.8</v>
      </c>
      <c r="E86" s="18">
        <f t="shared" si="13"/>
        <v>12.66473269788645</v>
      </c>
      <c r="F86" s="8">
        <f>F87+F88+F89</f>
        <v>766.5</v>
      </c>
      <c r="G86" s="8">
        <f>G87+G88+G89</f>
        <v>148.4</v>
      </c>
      <c r="H86" s="18">
        <f aca="true" t="shared" si="16" ref="H86:H99">G86/F86*100</f>
        <v>19.360730593607308</v>
      </c>
      <c r="I86" s="8">
        <f>I87+I88+I89</f>
        <v>440</v>
      </c>
      <c r="J86" s="8">
        <f>J87+J88+J89</f>
        <v>4.4</v>
      </c>
      <c r="K86" s="6">
        <f t="shared" si="14"/>
        <v>1</v>
      </c>
    </row>
    <row r="87" spans="1:11" ht="13.5" thickBot="1">
      <c r="A87" s="5" t="s">
        <v>207</v>
      </c>
      <c r="B87" s="22" t="s">
        <v>208</v>
      </c>
      <c r="C87" s="4">
        <f t="shared" si="15"/>
        <v>716.5</v>
      </c>
      <c r="D87" s="4">
        <f t="shared" si="15"/>
        <v>146.9</v>
      </c>
      <c r="E87" s="6">
        <f t="shared" si="13"/>
        <v>20.50244242847174</v>
      </c>
      <c r="F87" s="4">
        <v>716.5</v>
      </c>
      <c r="G87" s="4">
        <v>146.9</v>
      </c>
      <c r="H87" s="6">
        <f t="shared" si="16"/>
        <v>20.50244242847174</v>
      </c>
      <c r="I87" s="24"/>
      <c r="J87" s="4"/>
      <c r="K87" s="6"/>
    </row>
    <row r="88" spans="1:11" ht="77.25" thickBot="1">
      <c r="A88" s="5" t="s">
        <v>118</v>
      </c>
      <c r="B88" s="22" t="s">
        <v>119</v>
      </c>
      <c r="C88" s="4">
        <f t="shared" si="15"/>
        <v>50</v>
      </c>
      <c r="D88" s="4">
        <f t="shared" si="15"/>
        <v>1.5</v>
      </c>
      <c r="E88" s="6">
        <f t="shared" si="13"/>
        <v>3</v>
      </c>
      <c r="F88" s="4">
        <v>50</v>
      </c>
      <c r="G88" s="4">
        <v>1.5</v>
      </c>
      <c r="H88" s="6">
        <f t="shared" si="16"/>
        <v>3</v>
      </c>
      <c r="I88" s="4"/>
      <c r="J88" s="4"/>
      <c r="K88" s="6"/>
    </row>
    <row r="89" spans="1:11" ht="26.25" thickBot="1">
      <c r="A89" s="5" t="s">
        <v>120</v>
      </c>
      <c r="B89" s="22" t="s">
        <v>121</v>
      </c>
      <c r="C89" s="4">
        <f t="shared" si="15"/>
        <v>440</v>
      </c>
      <c r="D89" s="4">
        <f t="shared" si="15"/>
        <v>4.4</v>
      </c>
      <c r="E89" s="6">
        <f t="shared" si="13"/>
        <v>1</v>
      </c>
      <c r="F89" s="4"/>
      <c r="G89" s="4"/>
      <c r="H89" s="6"/>
      <c r="I89" s="4">
        <v>440</v>
      </c>
      <c r="J89" s="4">
        <v>4.4</v>
      </c>
      <c r="K89" s="6">
        <f t="shared" si="14"/>
        <v>1</v>
      </c>
    </row>
    <row r="90" spans="1:11" ht="13.5" thickBot="1">
      <c r="A90" s="7" t="s">
        <v>122</v>
      </c>
      <c r="B90" s="21" t="s">
        <v>123</v>
      </c>
      <c r="C90" s="8">
        <f>C91+C92</f>
        <v>58537.7</v>
      </c>
      <c r="D90" s="8">
        <f>D91+D92</f>
        <v>4868</v>
      </c>
      <c r="E90" s="18">
        <f t="shared" si="13"/>
        <v>8.316008316008316</v>
      </c>
      <c r="F90" s="8">
        <f>F91+F92</f>
        <v>12718.8</v>
      </c>
      <c r="G90" s="8">
        <f>G91+G92</f>
        <v>2781.9</v>
      </c>
      <c r="H90" s="18">
        <f t="shared" si="16"/>
        <v>21.872346447778092</v>
      </c>
      <c r="I90" s="8">
        <f>I91+I92</f>
        <v>45818.9</v>
      </c>
      <c r="J90" s="8">
        <f>J91+J92</f>
        <v>2086.1</v>
      </c>
      <c r="K90" s="18">
        <f t="shared" si="14"/>
        <v>4.5529246664586</v>
      </c>
    </row>
    <row r="91" spans="1:11" ht="13.5" thickBot="1">
      <c r="A91" s="5" t="s">
        <v>124</v>
      </c>
      <c r="B91" s="22" t="s">
        <v>125</v>
      </c>
      <c r="C91" s="4">
        <f t="shared" si="15"/>
        <v>1450</v>
      </c>
      <c r="D91" s="4">
        <f t="shared" si="15"/>
        <v>205.1</v>
      </c>
      <c r="E91" s="6">
        <f t="shared" si="13"/>
        <v>14.144827586206896</v>
      </c>
      <c r="F91" s="4">
        <v>900</v>
      </c>
      <c r="G91" s="4">
        <v>123.5</v>
      </c>
      <c r="H91" s="6">
        <f t="shared" si="16"/>
        <v>13.722222222222221</v>
      </c>
      <c r="I91" s="4">
        <v>550</v>
      </c>
      <c r="J91" s="4">
        <v>81.6</v>
      </c>
      <c r="K91" s="6">
        <f t="shared" si="14"/>
        <v>14.836363636363636</v>
      </c>
    </row>
    <row r="92" spans="1:11" ht="26.25" thickBot="1">
      <c r="A92" s="5" t="s">
        <v>126</v>
      </c>
      <c r="B92" s="22" t="s">
        <v>127</v>
      </c>
      <c r="C92" s="4">
        <f t="shared" si="15"/>
        <v>57087.7</v>
      </c>
      <c r="D92" s="4">
        <f t="shared" si="15"/>
        <v>4662.9</v>
      </c>
      <c r="E92" s="6">
        <f t="shared" si="13"/>
        <v>8.167959122543035</v>
      </c>
      <c r="F92" s="4">
        <v>11818.8</v>
      </c>
      <c r="G92" s="4">
        <v>2658.4</v>
      </c>
      <c r="H92" s="6">
        <f t="shared" si="16"/>
        <v>22.492977290418654</v>
      </c>
      <c r="I92" s="4">
        <v>45268.9</v>
      </c>
      <c r="J92" s="4">
        <v>2004.5</v>
      </c>
      <c r="K92" s="6">
        <f t="shared" si="14"/>
        <v>4.42798477541977</v>
      </c>
    </row>
    <row r="93" spans="1:11" ht="23.25" thickBot="1">
      <c r="A93" s="7" t="s">
        <v>128</v>
      </c>
      <c r="B93" s="21" t="s">
        <v>129</v>
      </c>
      <c r="C93" s="8">
        <f>C94+C95+C96</f>
        <v>22966.6</v>
      </c>
      <c r="D93" s="8">
        <f aca="true" t="shared" si="17" ref="D93:J93">D94+D95+D96</f>
        <v>5613.5</v>
      </c>
      <c r="E93" s="18">
        <f t="shared" si="13"/>
        <v>24.44201579685282</v>
      </c>
      <c r="F93" s="8">
        <f t="shared" si="17"/>
        <v>0</v>
      </c>
      <c r="G93" s="8">
        <f t="shared" si="17"/>
        <v>0</v>
      </c>
      <c r="H93" s="18"/>
      <c r="I93" s="8">
        <f t="shared" si="17"/>
        <v>22966.6</v>
      </c>
      <c r="J93" s="8">
        <f t="shared" si="17"/>
        <v>5613.5</v>
      </c>
      <c r="K93" s="18">
        <f t="shared" si="14"/>
        <v>24.44201579685282</v>
      </c>
    </row>
    <row r="94" spans="1:11" ht="13.5" thickBot="1">
      <c r="A94" s="5" t="s">
        <v>130</v>
      </c>
      <c r="B94" s="22" t="s">
        <v>131</v>
      </c>
      <c r="C94" s="4">
        <f t="shared" si="15"/>
        <v>5065</v>
      </c>
      <c r="D94" s="4">
        <f t="shared" si="15"/>
        <v>19.6</v>
      </c>
      <c r="E94" s="6">
        <f t="shared" si="13"/>
        <v>0.38696939782823303</v>
      </c>
      <c r="F94" s="4"/>
      <c r="G94" s="4"/>
      <c r="H94" s="6"/>
      <c r="I94" s="4">
        <v>5065</v>
      </c>
      <c r="J94" s="4">
        <v>19.6</v>
      </c>
      <c r="K94" s="6">
        <f t="shared" si="14"/>
        <v>0.38696939782823303</v>
      </c>
    </row>
    <row r="95" spans="1:11" ht="13.5" thickBot="1">
      <c r="A95" s="5" t="s">
        <v>132</v>
      </c>
      <c r="B95" s="22" t="s">
        <v>133</v>
      </c>
      <c r="C95" s="4">
        <f t="shared" si="15"/>
        <v>8646.4</v>
      </c>
      <c r="D95" s="4">
        <f t="shared" si="15"/>
        <v>3751.2</v>
      </c>
      <c r="E95" s="6">
        <f t="shared" si="13"/>
        <v>43.38452997779423</v>
      </c>
      <c r="F95" s="4"/>
      <c r="G95" s="4"/>
      <c r="H95" s="6"/>
      <c r="I95" s="4">
        <v>8646.4</v>
      </c>
      <c r="J95" s="4">
        <v>3751.2</v>
      </c>
      <c r="K95" s="6">
        <f t="shared" si="14"/>
        <v>43.38452997779423</v>
      </c>
    </row>
    <row r="96" spans="1:11" ht="13.5" thickBot="1">
      <c r="A96" s="5" t="s">
        <v>134</v>
      </c>
      <c r="B96" s="22" t="s">
        <v>135</v>
      </c>
      <c r="C96" s="4">
        <f t="shared" si="15"/>
        <v>9255.2</v>
      </c>
      <c r="D96" s="4">
        <f t="shared" si="15"/>
        <v>1842.7</v>
      </c>
      <c r="E96" s="6">
        <f t="shared" si="13"/>
        <v>19.909888495116256</v>
      </c>
      <c r="F96" s="4"/>
      <c r="G96" s="4"/>
      <c r="H96" s="6"/>
      <c r="I96" s="4">
        <v>9255.2</v>
      </c>
      <c r="J96" s="4">
        <v>1842.7</v>
      </c>
      <c r="K96" s="6">
        <f t="shared" si="14"/>
        <v>19.909888495116256</v>
      </c>
    </row>
    <row r="97" spans="1:11" ht="13.5" thickBot="1">
      <c r="A97" s="7" t="s">
        <v>136</v>
      </c>
      <c r="B97" s="21" t="s">
        <v>137</v>
      </c>
      <c r="C97" s="8">
        <f>C98+C99+C100+C101</f>
        <v>195415.4</v>
      </c>
      <c r="D97" s="8">
        <f>D98+D99+D100+D101</f>
        <v>55875.8</v>
      </c>
      <c r="E97" s="18">
        <f t="shared" si="13"/>
        <v>28.59334525324002</v>
      </c>
      <c r="F97" s="8">
        <f>F98+F99+F100+F101</f>
        <v>195355.4</v>
      </c>
      <c r="G97" s="8">
        <f>G98+G99+G100+G101</f>
        <v>55871.3</v>
      </c>
      <c r="H97" s="18">
        <f t="shared" si="16"/>
        <v>28.599823705922645</v>
      </c>
      <c r="I97" s="8">
        <f>I98+I99+I100+I101</f>
        <v>60</v>
      </c>
      <c r="J97" s="8">
        <f>J98+J99+J100+J101</f>
        <v>4.5</v>
      </c>
      <c r="K97" s="18">
        <f t="shared" si="14"/>
        <v>7.5</v>
      </c>
    </row>
    <row r="98" spans="1:11" ht="13.5" thickBot="1">
      <c r="A98" s="5" t="s">
        <v>138</v>
      </c>
      <c r="B98" s="22" t="s">
        <v>139</v>
      </c>
      <c r="C98" s="4">
        <f t="shared" si="15"/>
        <v>35183.5</v>
      </c>
      <c r="D98" s="4">
        <f t="shared" si="15"/>
        <v>10066.9</v>
      </c>
      <c r="E98" s="6">
        <f t="shared" si="13"/>
        <v>28.612559864709308</v>
      </c>
      <c r="F98" s="4">
        <v>35183.5</v>
      </c>
      <c r="G98" s="4">
        <v>10066.9</v>
      </c>
      <c r="H98" s="6">
        <f t="shared" si="16"/>
        <v>28.612559864709308</v>
      </c>
      <c r="I98" s="4"/>
      <c r="J98" s="4"/>
      <c r="K98" s="6"/>
    </row>
    <row r="99" spans="1:11" ht="13.5" thickBot="1">
      <c r="A99" s="13" t="s">
        <v>140</v>
      </c>
      <c r="B99" s="23" t="s">
        <v>141</v>
      </c>
      <c r="C99" s="10">
        <f t="shared" si="15"/>
        <v>151953</v>
      </c>
      <c r="D99" s="10">
        <f t="shared" si="15"/>
        <v>44343.1</v>
      </c>
      <c r="E99" s="11">
        <f t="shared" si="13"/>
        <v>29.182115522562896</v>
      </c>
      <c r="F99" s="10">
        <v>151953</v>
      </c>
      <c r="G99" s="10">
        <v>44343.1</v>
      </c>
      <c r="H99" s="11">
        <f t="shared" si="16"/>
        <v>29.182115522562896</v>
      </c>
      <c r="I99" s="10"/>
      <c r="J99" s="10"/>
      <c r="K99" s="11"/>
    </row>
    <row r="100" spans="1:11" ht="26.25" thickBot="1">
      <c r="A100" s="5" t="s">
        <v>142</v>
      </c>
      <c r="B100" s="22" t="s">
        <v>143</v>
      </c>
      <c r="C100" s="4">
        <f aca="true" t="shared" si="18" ref="C100:D113">F100+I100</f>
        <v>660</v>
      </c>
      <c r="D100" s="4">
        <f t="shared" si="18"/>
        <v>56.5</v>
      </c>
      <c r="E100" s="6">
        <f aca="true" t="shared" si="19" ref="E100:E113">D100/C100*100</f>
        <v>8.56060606060606</v>
      </c>
      <c r="F100" s="4">
        <v>600</v>
      </c>
      <c r="G100" s="4">
        <v>52</v>
      </c>
      <c r="H100" s="6">
        <f aca="true" t="shared" si="20" ref="H100:H113">G100/F100*100</f>
        <v>8.666666666666668</v>
      </c>
      <c r="I100" s="4">
        <v>60</v>
      </c>
      <c r="J100" s="4">
        <v>4.5</v>
      </c>
      <c r="K100" s="6">
        <f aca="true" t="shared" si="21" ref="K100:K111">J100/I100*100</f>
        <v>7.5</v>
      </c>
    </row>
    <row r="101" spans="1:11" ht="26.25" thickBot="1">
      <c r="A101" s="5" t="s">
        <v>144</v>
      </c>
      <c r="B101" s="22" t="s">
        <v>145</v>
      </c>
      <c r="C101" s="4">
        <f t="shared" si="18"/>
        <v>7618.9</v>
      </c>
      <c r="D101" s="4">
        <f t="shared" si="18"/>
        <v>1409.3</v>
      </c>
      <c r="E101" s="6">
        <f t="shared" si="19"/>
        <v>18.497420887529696</v>
      </c>
      <c r="F101" s="4">
        <v>7618.9</v>
      </c>
      <c r="G101" s="4">
        <v>1409.3</v>
      </c>
      <c r="H101" s="6">
        <f t="shared" si="20"/>
        <v>18.497420887529696</v>
      </c>
      <c r="I101" s="4"/>
      <c r="J101" s="4"/>
      <c r="K101" s="6"/>
    </row>
    <row r="102" spans="1:11" ht="23.25" thickBot="1">
      <c r="A102" s="7" t="s">
        <v>146</v>
      </c>
      <c r="B102" s="21" t="s">
        <v>147</v>
      </c>
      <c r="C102" s="8">
        <f>C103+C104</f>
        <v>33358.100000000006</v>
      </c>
      <c r="D102" s="8">
        <f>D103+D104</f>
        <v>8509.199999999999</v>
      </c>
      <c r="E102" s="18">
        <f t="shared" si="19"/>
        <v>25.508647075223102</v>
      </c>
      <c r="F102" s="8">
        <f>F103+F104</f>
        <v>10223.699999999999</v>
      </c>
      <c r="G102" s="8">
        <f>G103+G104</f>
        <v>1971.6999999999998</v>
      </c>
      <c r="H102" s="18">
        <f t="shared" si="20"/>
        <v>19.285581540929407</v>
      </c>
      <c r="I102" s="8">
        <f>I103+I104</f>
        <v>23134.4</v>
      </c>
      <c r="J102" s="8">
        <f>J103+J104</f>
        <v>6537.5</v>
      </c>
      <c r="K102" s="18">
        <f t="shared" si="21"/>
        <v>28.25878345667058</v>
      </c>
    </row>
    <row r="103" spans="1:11" ht="13.5" thickBot="1">
      <c r="A103" s="13" t="s">
        <v>148</v>
      </c>
      <c r="B103" s="23" t="s">
        <v>149</v>
      </c>
      <c r="C103" s="10">
        <f t="shared" si="18"/>
        <v>31672.800000000003</v>
      </c>
      <c r="D103" s="10">
        <f t="shared" si="18"/>
        <v>8211.3</v>
      </c>
      <c r="E103" s="11">
        <f t="shared" si="19"/>
        <v>25.925399712055764</v>
      </c>
      <c r="F103" s="10">
        <v>8538.4</v>
      </c>
      <c r="G103" s="10">
        <v>1673.8</v>
      </c>
      <c r="H103" s="11">
        <f t="shared" si="20"/>
        <v>19.60320434741872</v>
      </c>
      <c r="I103" s="10">
        <v>23134.4</v>
      </c>
      <c r="J103" s="10">
        <v>6537.5</v>
      </c>
      <c r="K103" s="11">
        <f t="shared" si="21"/>
        <v>28.25878345667058</v>
      </c>
    </row>
    <row r="104" spans="1:11" ht="26.25" thickBot="1">
      <c r="A104" s="5" t="s">
        <v>150</v>
      </c>
      <c r="B104" s="22" t="s">
        <v>151</v>
      </c>
      <c r="C104" s="4">
        <f t="shared" si="18"/>
        <v>1685.3</v>
      </c>
      <c r="D104" s="4">
        <f t="shared" si="18"/>
        <v>297.9</v>
      </c>
      <c r="E104" s="6">
        <f t="shared" si="19"/>
        <v>17.67637809292114</v>
      </c>
      <c r="F104" s="4">
        <v>1685.3</v>
      </c>
      <c r="G104" s="4">
        <v>297.9</v>
      </c>
      <c r="H104" s="6">
        <f t="shared" si="20"/>
        <v>17.67637809292114</v>
      </c>
      <c r="I104" s="4"/>
      <c r="J104" s="4"/>
      <c r="K104" s="6"/>
    </row>
    <row r="105" spans="1:11" ht="13.5" thickBot="1">
      <c r="A105" s="7" t="s">
        <v>152</v>
      </c>
      <c r="B105" s="8">
        <v>1000</v>
      </c>
      <c r="C105" s="8">
        <f>C106+C107+C108+C109</f>
        <v>10803.5</v>
      </c>
      <c r="D105" s="8">
        <f>D106+D107+D108+D109</f>
        <v>1668.0000000000002</v>
      </c>
      <c r="E105" s="18">
        <f t="shared" si="19"/>
        <v>15.439440921923453</v>
      </c>
      <c r="F105" s="8">
        <f>F106+F107+F108+F109</f>
        <v>10641.8</v>
      </c>
      <c r="G105" s="8">
        <f>G106+G107+G108+G109</f>
        <v>1636.0000000000002</v>
      </c>
      <c r="H105" s="18">
        <f t="shared" si="20"/>
        <v>15.373339096769348</v>
      </c>
      <c r="I105" s="8">
        <f>I106+I107+I108</f>
        <v>161.7</v>
      </c>
      <c r="J105" s="8">
        <f>J106+J107+J108</f>
        <v>32</v>
      </c>
      <c r="K105" s="18">
        <f t="shared" si="21"/>
        <v>19.78973407544836</v>
      </c>
    </row>
    <row r="106" spans="1:11" ht="13.5" thickBot="1">
      <c r="A106" s="5" t="s">
        <v>153</v>
      </c>
      <c r="B106" s="4">
        <v>1001</v>
      </c>
      <c r="C106" s="4">
        <f t="shared" si="18"/>
        <v>1856.1000000000001</v>
      </c>
      <c r="D106" s="4">
        <f t="shared" si="18"/>
        <v>375.7</v>
      </c>
      <c r="E106" s="6">
        <f t="shared" si="19"/>
        <v>20.241366305694733</v>
      </c>
      <c r="F106" s="4">
        <v>1700.4</v>
      </c>
      <c r="G106" s="4">
        <v>343.7</v>
      </c>
      <c r="H106" s="6">
        <f t="shared" si="20"/>
        <v>20.212891084450714</v>
      </c>
      <c r="I106" s="4">
        <v>155.7</v>
      </c>
      <c r="J106" s="4">
        <v>32</v>
      </c>
      <c r="K106" s="6">
        <f t="shared" si="21"/>
        <v>20.55234425176622</v>
      </c>
    </row>
    <row r="107" spans="1:11" ht="26.25" thickBot="1">
      <c r="A107" s="5" t="s">
        <v>154</v>
      </c>
      <c r="B107" s="4">
        <v>1003</v>
      </c>
      <c r="C107" s="4">
        <f t="shared" si="18"/>
        <v>1997</v>
      </c>
      <c r="D107" s="4">
        <f t="shared" si="18"/>
        <v>685.2</v>
      </c>
      <c r="E107" s="6">
        <f t="shared" si="19"/>
        <v>34.311467200801204</v>
      </c>
      <c r="F107" s="4">
        <v>1991</v>
      </c>
      <c r="G107" s="4">
        <v>685.2</v>
      </c>
      <c r="H107" s="6">
        <f t="shared" si="20"/>
        <v>34.414866901054744</v>
      </c>
      <c r="I107" s="4">
        <v>6</v>
      </c>
      <c r="J107" s="4"/>
      <c r="K107" s="6">
        <f t="shared" si="21"/>
        <v>0</v>
      </c>
    </row>
    <row r="108" spans="1:11" ht="13.5" thickBot="1">
      <c r="A108" s="5" t="s">
        <v>155</v>
      </c>
      <c r="B108" s="4">
        <v>1004</v>
      </c>
      <c r="C108" s="4">
        <f t="shared" si="18"/>
        <v>6750.4</v>
      </c>
      <c r="D108" s="4">
        <f t="shared" si="18"/>
        <v>545.9</v>
      </c>
      <c r="E108" s="6">
        <f t="shared" si="19"/>
        <v>8.086928182033658</v>
      </c>
      <c r="F108" s="4">
        <v>6750.4</v>
      </c>
      <c r="G108" s="4">
        <v>545.9</v>
      </c>
      <c r="H108" s="6">
        <f t="shared" si="20"/>
        <v>8.086928182033658</v>
      </c>
      <c r="I108" s="4"/>
      <c r="J108" s="4"/>
      <c r="K108" s="6"/>
    </row>
    <row r="109" spans="1:11" ht="26.25" thickBot="1">
      <c r="A109" s="5" t="s">
        <v>228</v>
      </c>
      <c r="B109" s="4">
        <v>1006</v>
      </c>
      <c r="C109" s="4">
        <f t="shared" si="18"/>
        <v>200</v>
      </c>
      <c r="D109" s="4">
        <f t="shared" si="18"/>
        <v>61.2</v>
      </c>
      <c r="E109" s="6">
        <f t="shared" si="19"/>
        <v>30.599999999999998</v>
      </c>
      <c r="F109" s="4">
        <v>200</v>
      </c>
      <c r="G109" s="4">
        <v>61.2</v>
      </c>
      <c r="H109" s="6">
        <f t="shared" si="20"/>
        <v>30.599999999999998</v>
      </c>
      <c r="I109" s="4"/>
      <c r="J109" s="4"/>
      <c r="K109" s="6"/>
    </row>
    <row r="110" spans="1:11" ht="23.25" thickBot="1">
      <c r="A110" s="7" t="s">
        <v>156</v>
      </c>
      <c r="B110" s="8">
        <v>1100</v>
      </c>
      <c r="C110" s="8">
        <f>C111</f>
        <v>3653.5</v>
      </c>
      <c r="D110" s="8">
        <f aca="true" t="shared" si="22" ref="D110:J110">D111</f>
        <v>760.3</v>
      </c>
      <c r="E110" s="18">
        <f t="shared" si="19"/>
        <v>20.810182017243736</v>
      </c>
      <c r="F110" s="8">
        <f t="shared" si="22"/>
        <v>450</v>
      </c>
      <c r="G110" s="8">
        <f t="shared" si="22"/>
        <v>100.4</v>
      </c>
      <c r="H110" s="18">
        <f t="shared" si="20"/>
        <v>22.311111111111114</v>
      </c>
      <c r="I110" s="8">
        <f t="shared" si="22"/>
        <v>3203.5</v>
      </c>
      <c r="J110" s="8">
        <f t="shared" si="22"/>
        <v>659.9</v>
      </c>
      <c r="K110" s="18">
        <f t="shared" si="21"/>
        <v>20.59934446698923</v>
      </c>
    </row>
    <row r="111" spans="1:11" ht="13.5" thickBot="1">
      <c r="A111" s="5" t="s">
        <v>157</v>
      </c>
      <c r="B111" s="4">
        <v>1101</v>
      </c>
      <c r="C111" s="4">
        <f t="shared" si="18"/>
        <v>3653.5</v>
      </c>
      <c r="D111" s="4">
        <f t="shared" si="18"/>
        <v>760.3</v>
      </c>
      <c r="E111" s="6">
        <f t="shared" si="19"/>
        <v>20.810182017243736</v>
      </c>
      <c r="F111" s="4">
        <v>450</v>
      </c>
      <c r="G111" s="4">
        <v>100.4</v>
      </c>
      <c r="H111" s="6">
        <f t="shared" si="20"/>
        <v>22.311111111111114</v>
      </c>
      <c r="I111" s="4">
        <v>3203.5</v>
      </c>
      <c r="J111" s="4">
        <v>659.9</v>
      </c>
      <c r="K111" s="6">
        <f t="shared" si="21"/>
        <v>20.59934446698923</v>
      </c>
    </row>
    <row r="112" spans="1:11" ht="23.25" thickBot="1">
      <c r="A112" s="7" t="s">
        <v>158</v>
      </c>
      <c r="B112" s="8">
        <v>1200</v>
      </c>
      <c r="C112" s="8">
        <f>C113</f>
        <v>1298.1</v>
      </c>
      <c r="D112" s="8">
        <f aca="true" t="shared" si="23" ref="D112:J112">D113</f>
        <v>136</v>
      </c>
      <c r="E112" s="18">
        <f t="shared" si="19"/>
        <v>10.476850781912026</v>
      </c>
      <c r="F112" s="8">
        <f t="shared" si="23"/>
        <v>1298.1</v>
      </c>
      <c r="G112" s="8">
        <f t="shared" si="23"/>
        <v>136</v>
      </c>
      <c r="H112" s="18">
        <f t="shared" si="20"/>
        <v>10.476850781912026</v>
      </c>
      <c r="I112" s="8">
        <f t="shared" si="23"/>
        <v>0</v>
      </c>
      <c r="J112" s="8">
        <f t="shared" si="23"/>
        <v>0</v>
      </c>
      <c r="K112" s="18"/>
    </row>
    <row r="113" spans="1:11" ht="39" thickBot="1">
      <c r="A113" s="5" t="s">
        <v>159</v>
      </c>
      <c r="B113" s="4">
        <v>1204</v>
      </c>
      <c r="C113" s="4">
        <f t="shared" si="18"/>
        <v>1298.1</v>
      </c>
      <c r="D113" s="4">
        <f t="shared" si="18"/>
        <v>136</v>
      </c>
      <c r="E113" s="6">
        <f t="shared" si="19"/>
        <v>10.476850781912026</v>
      </c>
      <c r="F113" s="4">
        <v>1298.1</v>
      </c>
      <c r="G113" s="4">
        <v>136</v>
      </c>
      <c r="H113" s="6">
        <f t="shared" si="20"/>
        <v>10.476850781912026</v>
      </c>
      <c r="I113" s="4"/>
      <c r="J113" s="4"/>
      <c r="K113" s="6"/>
    </row>
    <row r="114" spans="1:11" ht="34.5" thickBot="1">
      <c r="A114" s="7" t="s">
        <v>160</v>
      </c>
      <c r="B114" s="8">
        <v>1300</v>
      </c>
      <c r="C114" s="8">
        <f>C115</f>
        <v>1032.3</v>
      </c>
      <c r="D114" s="8">
        <f aca="true" t="shared" si="24" ref="D114:J114">D115</f>
        <v>205.39999999999998</v>
      </c>
      <c r="E114" s="18">
        <f aca="true" t="shared" si="25" ref="E114:E121">D114/C114*100</f>
        <v>19.897316671510218</v>
      </c>
      <c r="F114" s="8">
        <f t="shared" si="24"/>
        <v>295</v>
      </c>
      <c r="G114" s="8">
        <f t="shared" si="24"/>
        <v>34.2</v>
      </c>
      <c r="H114" s="18">
        <f aca="true" t="shared" si="26" ref="H114:H121">G114/F114*100</f>
        <v>11.593220338983052</v>
      </c>
      <c r="I114" s="8">
        <f t="shared" si="24"/>
        <v>737.3</v>
      </c>
      <c r="J114" s="8">
        <f t="shared" si="24"/>
        <v>171.2</v>
      </c>
      <c r="K114" s="18">
        <f aca="true" t="shared" si="27" ref="K114:K121">J114/I114*100</f>
        <v>23.219856232198563</v>
      </c>
    </row>
    <row r="115" spans="1:11" ht="39" thickBot="1">
      <c r="A115" s="5" t="s">
        <v>161</v>
      </c>
      <c r="B115" s="4">
        <v>1301</v>
      </c>
      <c r="C115" s="4">
        <f>F115+I115</f>
        <v>1032.3</v>
      </c>
      <c r="D115" s="4">
        <f>G115+J115</f>
        <v>205.39999999999998</v>
      </c>
      <c r="E115" s="6">
        <f t="shared" si="25"/>
        <v>19.897316671510218</v>
      </c>
      <c r="F115" s="4">
        <v>295</v>
      </c>
      <c r="G115" s="4">
        <v>34.2</v>
      </c>
      <c r="H115" s="6">
        <f t="shared" si="26"/>
        <v>11.593220338983052</v>
      </c>
      <c r="I115" s="4">
        <v>737.3</v>
      </c>
      <c r="J115" s="4">
        <v>171.2</v>
      </c>
      <c r="K115" s="6">
        <f t="shared" si="27"/>
        <v>23.219856232198563</v>
      </c>
    </row>
    <row r="116" spans="1:11" ht="79.5" thickBot="1">
      <c r="A116" s="14" t="s">
        <v>162</v>
      </c>
      <c r="B116" s="15">
        <v>1400</v>
      </c>
      <c r="C116" s="15">
        <v>4891.5</v>
      </c>
      <c r="D116" s="10"/>
      <c r="E116" s="11"/>
      <c r="F116" s="15">
        <f>F117+F118+F119</f>
        <v>38710.7</v>
      </c>
      <c r="G116" s="15">
        <f>G117+G118+G119</f>
        <v>6512.2</v>
      </c>
      <c r="H116" s="19">
        <f t="shared" si="26"/>
        <v>16.82273893264653</v>
      </c>
      <c r="I116" s="15">
        <f>I117+I118+I119</f>
        <v>2903.1</v>
      </c>
      <c r="J116" s="15">
        <f>J117+J118+J119</f>
        <v>703.9</v>
      </c>
      <c r="K116" s="19">
        <f t="shared" si="27"/>
        <v>24.2464951258999</v>
      </c>
    </row>
    <row r="117" spans="1:11" ht="64.5" thickBot="1">
      <c r="A117" s="5" t="s">
        <v>163</v>
      </c>
      <c r="B117" s="4">
        <v>1401</v>
      </c>
      <c r="C117" s="4"/>
      <c r="D117" s="4"/>
      <c r="E117" s="6"/>
      <c r="F117" s="4">
        <v>13333</v>
      </c>
      <c r="G117" s="4">
        <v>3353.5</v>
      </c>
      <c r="H117" s="6">
        <f t="shared" si="26"/>
        <v>25.151878796969925</v>
      </c>
      <c r="I117" s="4"/>
      <c r="J117" s="4"/>
      <c r="K117" s="6"/>
    </row>
    <row r="118" spans="1:11" ht="13.5" thickBot="1">
      <c r="A118" s="25" t="s">
        <v>164</v>
      </c>
      <c r="B118" s="4">
        <v>1402</v>
      </c>
      <c r="C118" s="8">
        <v>4891.5</v>
      </c>
      <c r="D118" s="4"/>
      <c r="E118" s="6"/>
      <c r="F118" s="4">
        <v>24897.7</v>
      </c>
      <c r="G118" s="4">
        <v>2918.7</v>
      </c>
      <c r="H118" s="6">
        <f t="shared" si="26"/>
        <v>11.722769573093096</v>
      </c>
      <c r="I118" s="4"/>
      <c r="J118" s="4"/>
      <c r="K118" s="6"/>
    </row>
    <row r="119" spans="1:11" ht="64.5" thickBot="1">
      <c r="A119" s="25" t="s">
        <v>165</v>
      </c>
      <c r="B119" s="4">
        <v>1403</v>
      </c>
      <c r="C119" s="4"/>
      <c r="D119" s="4"/>
      <c r="E119" s="6"/>
      <c r="F119" s="4">
        <v>480</v>
      </c>
      <c r="G119" s="4">
        <v>240</v>
      </c>
      <c r="H119" s="6">
        <f t="shared" si="26"/>
        <v>50</v>
      </c>
      <c r="I119" s="4">
        <v>2903.1</v>
      </c>
      <c r="J119" s="4">
        <v>703.9</v>
      </c>
      <c r="K119" s="6">
        <f t="shared" si="27"/>
        <v>24.2464951258999</v>
      </c>
    </row>
    <row r="120" spans="1:11" ht="13.5" thickBot="1">
      <c r="A120" s="26" t="s">
        <v>166</v>
      </c>
      <c r="B120" s="12"/>
      <c r="C120" s="8">
        <f>C76+C84+C86+C90+C93+C97+C102+C105+C110+C112+C114+C116</f>
        <v>395574.99999999994</v>
      </c>
      <c r="D120" s="8">
        <f>D76+D84+D86+D90+D93+D97+D102+D105+D110+D112+D114+D116</f>
        <v>88854.4</v>
      </c>
      <c r="E120" s="18">
        <f t="shared" si="25"/>
        <v>22.46208683561904</v>
      </c>
      <c r="F120" s="8">
        <f>F76+F84+F86+F90+F93+F97+F102+F105+F110+F112+F114+F116</f>
        <v>304894</v>
      </c>
      <c r="G120" s="8">
        <f>G76+G84+G86+G90+G93+G97+G102+G105+G110+G112+G114+G116</f>
        <v>75991.79999999999</v>
      </c>
      <c r="H120" s="18">
        <f t="shared" si="26"/>
        <v>24.924006375986405</v>
      </c>
      <c r="I120" s="8">
        <f>I76+I84+I86+I90+I93+I97+I102+I105+I110+I112+I114+I116</f>
        <v>127403.29999999999</v>
      </c>
      <c r="J120" s="8">
        <f>J76+J84+J86+J90+J93+J97+J102+J105+J110+J112+J114+J116</f>
        <v>20078.7</v>
      </c>
      <c r="K120" s="18">
        <f t="shared" si="27"/>
        <v>15.759952842665772</v>
      </c>
    </row>
    <row r="121" spans="1:11" ht="77.25" thickBot="1">
      <c r="A121" s="13" t="s">
        <v>167</v>
      </c>
      <c r="B121" s="10"/>
      <c r="C121" s="4">
        <v>353961.2</v>
      </c>
      <c r="D121" s="4">
        <v>81638.3</v>
      </c>
      <c r="E121" s="6">
        <f t="shared" si="25"/>
        <v>23.064194606640502</v>
      </c>
      <c r="F121" s="10">
        <v>266183.3</v>
      </c>
      <c r="G121" s="10">
        <v>69479.6</v>
      </c>
      <c r="H121" s="6">
        <f t="shared" si="26"/>
        <v>26.102163433994548</v>
      </c>
      <c r="I121" s="10">
        <v>124500.2</v>
      </c>
      <c r="J121" s="10">
        <v>19374.8</v>
      </c>
      <c r="K121" s="6">
        <f t="shared" si="27"/>
        <v>15.562063354115093</v>
      </c>
    </row>
    <row r="122" spans="1:11" ht="13.5" thickBot="1">
      <c r="A122" s="5" t="s">
        <v>168</v>
      </c>
      <c r="B122" s="4"/>
      <c r="C122" s="4"/>
      <c r="D122" s="4"/>
      <c r="E122" s="6"/>
      <c r="F122" s="4"/>
      <c r="G122" s="4"/>
      <c r="H122" s="6"/>
      <c r="I122" s="4"/>
      <c r="J122" s="4"/>
      <c r="K122" s="6"/>
    </row>
    <row r="123" spans="1:11" ht="64.5" thickBot="1">
      <c r="A123" s="5" t="s">
        <v>169</v>
      </c>
      <c r="B123" s="4"/>
      <c r="C123" s="4">
        <f>F123+I123</f>
        <v>41613.799999999996</v>
      </c>
      <c r="D123" s="4">
        <f>G123+J123</f>
        <v>7216.099999999999</v>
      </c>
      <c r="E123" s="6">
        <f>D123/C123*100</f>
        <v>17.340641806323866</v>
      </c>
      <c r="F123" s="4">
        <v>38710.7</v>
      </c>
      <c r="G123" s="4">
        <v>6512.2</v>
      </c>
      <c r="H123" s="6">
        <f>G123/F123*100</f>
        <v>16.82273893264653</v>
      </c>
      <c r="I123" s="4">
        <v>2903.1</v>
      </c>
      <c r="J123" s="4">
        <v>703.9</v>
      </c>
      <c r="K123" s="6">
        <f>J123/I123*100</f>
        <v>24.2464951258999</v>
      </c>
    </row>
    <row r="124" spans="1:11" ht="51.75" thickBot="1">
      <c r="A124" s="5" t="s">
        <v>170</v>
      </c>
      <c r="B124" s="4"/>
      <c r="C124" s="4">
        <f>F124+I124</f>
        <v>41613.799999999996</v>
      </c>
      <c r="D124" s="4">
        <f>G124+J124</f>
        <v>7216.099999999999</v>
      </c>
      <c r="E124" s="6">
        <f>D124/C124*100</f>
        <v>17.340641806323866</v>
      </c>
      <c r="F124" s="4">
        <v>38710.7</v>
      </c>
      <c r="G124" s="4">
        <v>6512.2</v>
      </c>
      <c r="H124" s="6">
        <f>G124/F124*100</f>
        <v>16.82273893264653</v>
      </c>
      <c r="I124" s="4">
        <v>2903.1</v>
      </c>
      <c r="J124" s="4">
        <v>703.9</v>
      </c>
      <c r="K124" s="6">
        <f>J124/I124*100</f>
        <v>24.2464951258999</v>
      </c>
    </row>
    <row r="125" spans="1:11" ht="13.5" thickBot="1">
      <c r="A125" s="51" t="s">
        <v>171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3"/>
    </row>
    <row r="126" spans="1:11" ht="12.75">
      <c r="A126" s="16" t="s">
        <v>172</v>
      </c>
      <c r="B126" s="49"/>
      <c r="C126" s="49">
        <f>F126+I126</f>
        <v>-8048</v>
      </c>
      <c r="D126" s="49">
        <f>G126+J126</f>
        <v>-302.60000000000014</v>
      </c>
      <c r="E126" s="49" t="s">
        <v>173</v>
      </c>
      <c r="F126" s="49">
        <v>-1179.4</v>
      </c>
      <c r="G126" s="49">
        <v>884.3</v>
      </c>
      <c r="H126" s="49" t="s">
        <v>173</v>
      </c>
      <c r="I126" s="49">
        <v>-6868.6</v>
      </c>
      <c r="J126" s="49">
        <v>-1186.9</v>
      </c>
      <c r="K126" s="49" t="s">
        <v>173</v>
      </c>
    </row>
    <row r="127" spans="1:11" ht="13.5" thickBot="1">
      <c r="A127" s="7" t="s">
        <v>174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1:11" ht="13.5" thickBot="1">
      <c r="A128" s="51" t="s">
        <v>175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3"/>
    </row>
    <row r="129" spans="1:11" ht="12.75">
      <c r="A129" s="54" t="s">
        <v>176</v>
      </c>
      <c r="B129" s="46" t="s">
        <v>177</v>
      </c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1:11" ht="12.75">
      <c r="A130" s="55"/>
      <c r="B130" s="47"/>
      <c r="C130" s="47"/>
      <c r="D130" s="47"/>
      <c r="E130" s="47"/>
      <c r="F130" s="47"/>
      <c r="G130" s="47"/>
      <c r="H130" s="47"/>
      <c r="I130" s="47"/>
      <c r="J130" s="47"/>
      <c r="K130" s="47"/>
    </row>
    <row r="131" spans="1:11" ht="12.75">
      <c r="A131" s="55"/>
      <c r="B131" s="47"/>
      <c r="C131" s="47"/>
      <c r="D131" s="47"/>
      <c r="E131" s="47"/>
      <c r="F131" s="47"/>
      <c r="G131" s="47"/>
      <c r="H131" s="47"/>
      <c r="I131" s="47"/>
      <c r="J131" s="47"/>
      <c r="K131" s="47"/>
    </row>
    <row r="132" spans="1:11" ht="13.5" thickBot="1">
      <c r="A132" s="56"/>
      <c r="B132" s="48"/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1:11" ht="34.5" thickBot="1">
      <c r="A133" s="14" t="s">
        <v>178</v>
      </c>
      <c r="B133" s="29" t="s">
        <v>179</v>
      </c>
      <c r="C133" s="15">
        <f>F133+I133</f>
        <v>0</v>
      </c>
      <c r="D133" s="15">
        <f>G133+J133</f>
        <v>-4320</v>
      </c>
      <c r="E133" s="15" t="s">
        <v>173</v>
      </c>
      <c r="F133" s="15">
        <v>0</v>
      </c>
      <c r="G133" s="15">
        <f>G134+G135</f>
        <v>-3000</v>
      </c>
      <c r="H133" s="15" t="s">
        <v>173</v>
      </c>
      <c r="I133" s="15">
        <f>I134+I135</f>
        <v>0</v>
      </c>
      <c r="J133" s="15">
        <f>J134+J135</f>
        <v>-1320</v>
      </c>
      <c r="K133" s="15" t="s">
        <v>173</v>
      </c>
    </row>
    <row r="134" spans="1:11" ht="51.75" thickBot="1">
      <c r="A134" s="5" t="s">
        <v>180</v>
      </c>
      <c r="B134" s="22" t="s">
        <v>181</v>
      </c>
      <c r="C134" s="4">
        <f aca="true" t="shared" si="28" ref="C134:D137">F134+I134</f>
        <v>11192</v>
      </c>
      <c r="D134" s="4">
        <f t="shared" si="28"/>
        <v>0</v>
      </c>
      <c r="E134" s="4"/>
      <c r="F134" s="4">
        <v>8000</v>
      </c>
      <c r="G134" s="4"/>
      <c r="H134" s="4"/>
      <c r="I134" s="4">
        <v>3192</v>
      </c>
      <c r="J134" s="4"/>
      <c r="K134" s="4"/>
    </row>
    <row r="135" spans="1:11" ht="64.5" thickBot="1">
      <c r="A135" s="5" t="s">
        <v>182</v>
      </c>
      <c r="B135" s="22" t="s">
        <v>183</v>
      </c>
      <c r="C135" s="4">
        <f t="shared" si="28"/>
        <v>-11192</v>
      </c>
      <c r="D135" s="4">
        <f t="shared" si="28"/>
        <v>-4320</v>
      </c>
      <c r="E135" s="4" t="s">
        <v>173</v>
      </c>
      <c r="F135" s="4">
        <v>-8000</v>
      </c>
      <c r="G135" s="4">
        <v>-3000</v>
      </c>
      <c r="H135" s="4"/>
      <c r="I135" s="4">
        <v>-3192</v>
      </c>
      <c r="J135" s="4">
        <v>-1320</v>
      </c>
      <c r="K135" s="4" t="s">
        <v>173</v>
      </c>
    </row>
    <row r="136" spans="1:11" ht="45.75" thickBot="1">
      <c r="A136" s="7" t="s">
        <v>184</v>
      </c>
      <c r="B136" s="21" t="s">
        <v>185</v>
      </c>
      <c r="C136" s="8">
        <f t="shared" si="28"/>
        <v>3600</v>
      </c>
      <c r="D136" s="8">
        <f t="shared" si="28"/>
        <v>0</v>
      </c>
      <c r="E136" s="8" t="s">
        <v>173</v>
      </c>
      <c r="F136" s="8">
        <f>F137+F138</f>
        <v>0</v>
      </c>
      <c r="G136" s="8">
        <f>G137+G138</f>
        <v>0</v>
      </c>
      <c r="H136" s="8" t="s">
        <v>173</v>
      </c>
      <c r="I136" s="8">
        <f>I137+I138</f>
        <v>3600</v>
      </c>
      <c r="J136" s="8">
        <f>J137+J138</f>
        <v>0</v>
      </c>
      <c r="K136" s="8" t="s">
        <v>173</v>
      </c>
    </row>
    <row r="137" spans="1:11" ht="77.25" thickBot="1">
      <c r="A137" s="5" t="s">
        <v>186</v>
      </c>
      <c r="B137" s="22" t="s">
        <v>187</v>
      </c>
      <c r="C137" s="4">
        <f t="shared" si="28"/>
        <v>6600</v>
      </c>
      <c r="D137" s="4">
        <f t="shared" si="28"/>
        <v>0</v>
      </c>
      <c r="E137" s="4"/>
      <c r="F137" s="4">
        <v>3000</v>
      </c>
      <c r="G137" s="4"/>
      <c r="H137" s="4"/>
      <c r="I137" s="4">
        <v>3600</v>
      </c>
      <c r="J137" s="4"/>
      <c r="K137" s="4"/>
    </row>
    <row r="138" spans="1:11" ht="77.25" thickBot="1">
      <c r="A138" s="13" t="s">
        <v>188</v>
      </c>
      <c r="B138" s="23" t="s">
        <v>189</v>
      </c>
      <c r="C138" s="10">
        <f aca="true" t="shared" si="29" ref="C138:D145">F138+I138</f>
        <v>-3000</v>
      </c>
      <c r="D138" s="10">
        <f t="shared" si="29"/>
        <v>0</v>
      </c>
      <c r="E138" s="10"/>
      <c r="F138" s="10">
        <v>-3000</v>
      </c>
      <c r="G138" s="10"/>
      <c r="H138" s="10"/>
      <c r="I138" s="10"/>
      <c r="J138" s="10"/>
      <c r="K138" s="10"/>
    </row>
    <row r="139" spans="1:11" ht="45.75" thickBot="1">
      <c r="A139" s="7" t="s">
        <v>190</v>
      </c>
      <c r="B139" s="21" t="s">
        <v>191</v>
      </c>
      <c r="C139" s="8">
        <f t="shared" si="29"/>
        <v>0</v>
      </c>
      <c r="D139" s="8">
        <f t="shared" si="29"/>
        <v>0</v>
      </c>
      <c r="E139" s="8" t="s">
        <v>173</v>
      </c>
      <c r="F139" s="8">
        <f>F140+F141</f>
        <v>0</v>
      </c>
      <c r="G139" s="8">
        <f>G140+G141</f>
        <v>0</v>
      </c>
      <c r="H139" s="8" t="s">
        <v>173</v>
      </c>
      <c r="I139" s="8">
        <f>I140+I141</f>
        <v>0</v>
      </c>
      <c r="J139" s="8">
        <f>J140+J141</f>
        <v>0</v>
      </c>
      <c r="K139" s="8" t="s">
        <v>173</v>
      </c>
    </row>
    <row r="140" spans="1:11" ht="51.75" thickBot="1">
      <c r="A140" s="5" t="s">
        <v>192</v>
      </c>
      <c r="B140" s="22" t="s">
        <v>193</v>
      </c>
      <c r="C140" s="4">
        <f t="shared" si="29"/>
        <v>2000</v>
      </c>
      <c r="D140" s="4">
        <f t="shared" si="29"/>
        <v>0</v>
      </c>
      <c r="E140" s="4"/>
      <c r="F140" s="4">
        <v>2000</v>
      </c>
      <c r="G140" s="4"/>
      <c r="H140" s="4"/>
      <c r="I140" s="4"/>
      <c r="J140" s="4"/>
      <c r="K140" s="4"/>
    </row>
    <row r="141" spans="1:11" ht="51.75" thickBot="1">
      <c r="A141" s="5" t="s">
        <v>194</v>
      </c>
      <c r="B141" s="22" t="s">
        <v>195</v>
      </c>
      <c r="C141" s="4">
        <f t="shared" si="29"/>
        <v>-2000</v>
      </c>
      <c r="D141" s="4">
        <f t="shared" si="29"/>
        <v>0</v>
      </c>
      <c r="E141" s="4"/>
      <c r="F141" s="4">
        <v>-2000</v>
      </c>
      <c r="G141" s="4"/>
      <c r="H141" s="4"/>
      <c r="I141" s="4"/>
      <c r="J141" s="4"/>
      <c r="K141" s="4"/>
    </row>
    <row r="142" spans="1:11" ht="34.5" thickBot="1">
      <c r="A142" s="7" t="s">
        <v>196</v>
      </c>
      <c r="B142" s="21" t="s">
        <v>197</v>
      </c>
      <c r="C142" s="8">
        <f>F142+I142</f>
        <v>4448.000000000029</v>
      </c>
      <c r="D142" s="8">
        <f>G142+J142</f>
        <v>4622.599999999995</v>
      </c>
      <c r="E142" s="8" t="s">
        <v>173</v>
      </c>
      <c r="F142" s="8">
        <f>F143+F144</f>
        <v>1179.4000000000233</v>
      </c>
      <c r="G142" s="8">
        <f>G143+G144</f>
        <v>2115.699999999997</v>
      </c>
      <c r="H142" s="8" t="s">
        <v>173</v>
      </c>
      <c r="I142" s="8">
        <f>I143+I144</f>
        <v>3268.600000000006</v>
      </c>
      <c r="J142" s="8">
        <f>J143+J144</f>
        <v>2506.899999999998</v>
      </c>
      <c r="K142" s="8" t="s">
        <v>173</v>
      </c>
    </row>
    <row r="143" spans="1:11" ht="26.25" thickBot="1">
      <c r="A143" s="5" t="s">
        <v>198</v>
      </c>
      <c r="B143" s="22" t="s">
        <v>199</v>
      </c>
      <c r="C143" s="4">
        <v>-356259.4</v>
      </c>
      <c r="D143" s="4">
        <v>-94574.5</v>
      </c>
      <c r="E143" s="4"/>
      <c r="F143" s="4">
        <v>-316714.6</v>
      </c>
      <c r="G143" s="4">
        <v>-77076.2</v>
      </c>
      <c r="H143" s="4"/>
      <c r="I143" s="4">
        <v>-127326.7</v>
      </c>
      <c r="J143" s="4">
        <v>-19077.2</v>
      </c>
      <c r="K143" s="4"/>
    </row>
    <row r="144" spans="1:11" ht="26.25" thickBot="1">
      <c r="A144" s="5" t="s">
        <v>200</v>
      </c>
      <c r="B144" s="22" t="s">
        <v>201</v>
      </c>
      <c r="C144" s="4">
        <v>358330.1</v>
      </c>
      <c r="D144" s="4">
        <v>82220.3</v>
      </c>
      <c r="E144" s="4"/>
      <c r="F144" s="4">
        <v>317894</v>
      </c>
      <c r="G144" s="4">
        <v>79191.9</v>
      </c>
      <c r="H144" s="4"/>
      <c r="I144" s="4">
        <v>130595.3</v>
      </c>
      <c r="J144" s="4">
        <v>21584.1</v>
      </c>
      <c r="K144" s="4"/>
    </row>
    <row r="145" spans="1:11" ht="34.5" thickBot="1">
      <c r="A145" s="7" t="s">
        <v>202</v>
      </c>
      <c r="B145" s="21"/>
      <c r="C145" s="8">
        <f t="shared" si="29"/>
        <v>8048.000000000029</v>
      </c>
      <c r="D145" s="8">
        <f t="shared" si="29"/>
        <v>302.5999999999949</v>
      </c>
      <c r="E145" s="8" t="s">
        <v>173</v>
      </c>
      <c r="F145" s="8">
        <f>F133+F136+F139+F142</f>
        <v>1179.4000000000233</v>
      </c>
      <c r="G145" s="8">
        <f>G133+G136+G139+G142</f>
        <v>-884.3000000000029</v>
      </c>
      <c r="H145" s="8" t="s">
        <v>173</v>
      </c>
      <c r="I145" s="8">
        <f>I133+I136+I139+I142</f>
        <v>6868.600000000006</v>
      </c>
      <c r="J145" s="8">
        <f>J133+J136+J139+J142</f>
        <v>1186.8999999999978</v>
      </c>
      <c r="K145" s="8" t="s">
        <v>173</v>
      </c>
    </row>
  </sheetData>
  <mergeCells count="43">
    <mergeCell ref="I6:I7"/>
    <mergeCell ref="J6:K6"/>
    <mergeCell ref="A1:K1"/>
    <mergeCell ref="A3:K3"/>
    <mergeCell ref="A4:K4"/>
    <mergeCell ref="A5:A7"/>
    <mergeCell ref="B5:B7"/>
    <mergeCell ref="C5:E5"/>
    <mergeCell ref="F5:H5"/>
    <mergeCell ref="I5:K5"/>
    <mergeCell ref="F6:F7"/>
    <mergeCell ref="G6:H6"/>
    <mergeCell ref="C6:C7"/>
    <mergeCell ref="D6:E6"/>
    <mergeCell ref="H126:H127"/>
    <mergeCell ref="I126:I127"/>
    <mergeCell ref="J126:J127"/>
    <mergeCell ref="A72:K72"/>
    <mergeCell ref="A73:A74"/>
    <mergeCell ref="B73:B74"/>
    <mergeCell ref="C73:E73"/>
    <mergeCell ref="F73:H73"/>
    <mergeCell ref="I73:K73"/>
    <mergeCell ref="F129:F132"/>
    <mergeCell ref="G129:G132"/>
    <mergeCell ref="H129:H132"/>
    <mergeCell ref="A125:K125"/>
    <mergeCell ref="B126:B127"/>
    <mergeCell ref="C126:C127"/>
    <mergeCell ref="D126:D127"/>
    <mergeCell ref="E126:E127"/>
    <mergeCell ref="F126:F127"/>
    <mergeCell ref="G126:G127"/>
    <mergeCell ref="I129:I132"/>
    <mergeCell ref="J129:J132"/>
    <mergeCell ref="K129:K132"/>
    <mergeCell ref="K126:K127"/>
    <mergeCell ref="A128:K128"/>
    <mergeCell ref="A129:A132"/>
    <mergeCell ref="B129:B132"/>
    <mergeCell ref="C129:C132"/>
    <mergeCell ref="D129:D132"/>
    <mergeCell ref="E129:E13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2013-04-29T10:25:21Z</cp:lastPrinted>
  <dcterms:created xsi:type="dcterms:W3CDTF">1996-10-08T23:32:33Z</dcterms:created>
  <dcterms:modified xsi:type="dcterms:W3CDTF">2013-04-29T10:26:27Z</dcterms:modified>
  <cp:category/>
  <cp:version/>
  <cp:contentType/>
  <cp:contentStatus/>
</cp:coreProperties>
</file>